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'Лист1'!$6:$7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'Лист1'!$A$1:$Q$18</definedName>
    <definedName name="_xlnm.Print_Area" localSheetId="1">'Лист2'!$A$1:$O$28</definedName>
    <definedName name="_xlnm.Print_Area" localSheetId="2">'Лист3 '!$A$1:$N$18</definedName>
    <definedName name="_xlnm.Print_Area" localSheetId="3">'Лист4'!$A$1:$J$69</definedName>
  </definedNames>
  <calcPr fullCalcOnLoad="1"/>
</workbook>
</file>

<file path=xl/sharedStrings.xml><?xml version="1.0" encoding="utf-8"?>
<sst xmlns="http://schemas.openxmlformats.org/spreadsheetml/2006/main" count="379" uniqueCount="175">
  <si>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</si>
  <si>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</si>
  <si>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</si>
  <si>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</si>
  <si>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</si>
  <si>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</si>
  <si>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</si>
  <si>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</si>
  <si>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</si>
  <si>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</si>
  <si>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</si>
  <si>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</si>
  <si>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</si>
  <si>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</si>
  <si>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</si>
  <si>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</si>
  <si>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</si>
  <si>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</si>
  <si>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</si>
  <si>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</si>
  <si>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</si>
  <si>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</si>
  <si>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</si>
  <si>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</si>
  <si>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</si>
  <si>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</si>
  <si>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</si>
  <si>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</si>
  <si>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</si>
  <si>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</si>
  <si>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</si>
  <si>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</si>
  <si>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</si>
  <si>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</si>
  <si>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</si>
  <si>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</si>
  <si>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</si>
  <si>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</si>
  <si>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</si>
  <si>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</si>
  <si>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</si>
  <si>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</si>
  <si>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</si>
  <si>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21.</t>
  </si>
  <si>
    <t>20.</t>
  </si>
  <si>
    <t>19.</t>
  </si>
  <si>
    <t>7.</t>
  </si>
  <si>
    <t>6.</t>
  </si>
  <si>
    <t>5.</t>
  </si>
  <si>
    <t>4.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</si>
  <si>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</si>
  <si>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</si>
  <si>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</si>
  <si>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</si>
  <si>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</si>
  <si>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</si>
  <si>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</si>
  <si>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</si>
  <si>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кв. метров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</si>
  <si>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</si>
  <si>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</si>
  <si>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</si>
  <si>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</si>
  <si>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</si>
  <si>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</si>
  <si>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</si>
  <si>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</si>
  <si>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</si>
  <si>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</si>
  <si>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</si>
  <si>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</si>
  <si>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</si>
  <si>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</si>
  <si>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</si>
  <si>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</si>
  <si>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</si>
  <si>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</si>
  <si>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</si>
  <si>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</si>
  <si>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</si>
  <si>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</si>
  <si>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</si>
  <si>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</si>
  <si>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</si>
  <si>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</si>
  <si>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</si>
  <si>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</si>
  <si>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</si>
  <si>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</si>
  <si>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</si>
  <si>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</si>
  <si>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</si>
  <si>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</si>
  <si>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</si>
  <si>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</si>
  <si>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</si>
  <si>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</si>
  <si>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</si>
  <si>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</si>
  <si>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</si>
  <si>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Управление строительства, ЖКХ, транспорта, связи, архитектуры и градостроительства администрации Вейделевского района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</si>
  <si>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</si>
  <si>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</si>
  <si>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</si>
  <si>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</si>
  <si>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</si>
  <si>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</si>
  <si>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</si>
  <si>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</si>
  <si>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</si>
  <si>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</si>
  <si>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</si>
  <si>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>в рамках годового мониторинга за 2015 год</t>
  </si>
  <si>
    <t xml:space="preserve">Форма 7. Оценка эффективности реализации муниципальнойпрограммы </t>
  </si>
  <si>
    <t>Подпрограмма 1. Совершенствование и развитие дорожной сети</t>
  </si>
  <si>
    <t>Основное мероприятие подпрограммы 1.1.1. Субвенции бюджетам сельских поселений на содержание и ремонт автомобильных дорог общего пользования</t>
  </si>
  <si>
    <t>Основное мероприятие подпрограммы 1.2.1. Капитальный ремонт автомобильных дорог общео пользования муниципального значения</t>
  </si>
  <si>
    <t>Основное мероприятие подпрограммы 1.2.2. Капитальный ремонт автомобильных дорог общео пользования муниципального значения за счет субвенций из бюджета поселений</t>
  </si>
  <si>
    <t>Основное мероприятие подпрограммы 1.4.3. Строительство авдорог в микрорайонах массовой жилищной застройки</t>
  </si>
  <si>
    <t>Подпрограмма 2 Совершенствование и развитие транспортной системы</t>
  </si>
  <si>
    <t>Основное мероприятие 2.1.1. Организация транспортного обслуживания населения в пригородном межмуниципальном сообщении</t>
  </si>
  <si>
    <t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</t>
  </si>
  <si>
    <t>Основное мероприятие подпрограммы 1.4.2. Строительство авдорог в населенных пунктах</t>
  </si>
  <si>
    <t xml:space="preserve">
Управление строительства, ЖКХ, транспорта, связи, архитектуры и градостроительства администрации Вейделевского района</t>
  </si>
  <si>
    <t xml:space="preserve">Основное мероприятие подпрограммы 1.1.1. Субвенции бюджетам сельских поселений на содержание и ремонт автомобильных дорог общего пользования
</t>
  </si>
  <si>
    <t xml:space="preserve">Основное мероприятие подпрограммы 1.2.1. Капитальный ремонт автомобильных дорог общео пользования муниципального значения
</t>
  </si>
  <si>
    <t>861</t>
  </si>
  <si>
    <t>300</t>
  </si>
  <si>
    <t>0918057</t>
  </si>
  <si>
    <t>530</t>
  </si>
  <si>
    <t>0912058</t>
  </si>
  <si>
    <t>243</t>
  </si>
  <si>
    <t>0918058</t>
  </si>
  <si>
    <t>0914038</t>
  </si>
  <si>
    <t>414</t>
  </si>
  <si>
    <t xml:space="preserve">Постановление администрации Вейделевского района "О внесении изменений в постановление
администрации Вейделевского района
от 15 октября 2014 года №170"
</t>
  </si>
  <si>
    <t xml:space="preserve">Управление строительства, ЖКХ, транспорта, связи, архитектуры и градостроительства администрации района; </t>
  </si>
  <si>
    <t>Показатель конечного результата 1:Доля автомобильных дорог местного значения, соответствующих нормативным требованиям к транспортно-эксплуатационным показателям, в общей протяженности автомобильных дорог местного значения</t>
  </si>
  <si>
    <t>Показатель конечного результата 2: Общая протяженность построенных автомобильных дорог местного значения с твердым покрытием</t>
  </si>
  <si>
    <t>км</t>
  </si>
  <si>
    <t xml:space="preserve">Показатель конечного результата 3: Общая протяженность отремонтированных автомобильных дорог местного значения с усовершенствованным типом покрытия, </t>
  </si>
  <si>
    <t>Показатель конечного результата 4: Пассажирооборот транспорта общего пользования</t>
  </si>
  <si>
    <t>млн.пасс.-км</t>
  </si>
  <si>
    <t>Показатель конечного результата 1: Общая протяженность построенных автомобильных дорог местного значения с твердым покрытием</t>
  </si>
  <si>
    <t>Показатель конечного результата 2: Общая протяженность отремонтированных автомобильных дорог местного значения с усовершенствованным типом покрытия</t>
  </si>
  <si>
    <t xml:space="preserve">Основное мероприятие 1.1.1. Субвенция бюджетам сельских поселений на содержание и ремонт автомобильных дорог общего пользования
</t>
  </si>
  <si>
    <t>Показатель непосредственного результата 1: Протяженность автодорог, подлежащих содержанию</t>
  </si>
  <si>
    <t>Показатель непосредственного результата 2: Протяженность автодорог, подлежащих ямочному ремонту</t>
  </si>
  <si>
    <t xml:space="preserve">Основное мероприятие 1.2.1. Капитальный ремонт автомобильных дорог общего пользования муниципального значения
</t>
  </si>
  <si>
    <t xml:space="preserve">Показатель непосредственного результата 1: Протяженность автодорог, подлежащих капитальному ремонту </t>
  </si>
  <si>
    <t xml:space="preserve">Основное мероприятие 1.2.1. Капитальный ремонт автомобильных дорог общего пользования муниципального значения за счет субвенций из бюджета поселений
</t>
  </si>
  <si>
    <t xml:space="preserve">Основное мероприятие 1.4.2. Строительство автодорог в населенных пунктах
</t>
  </si>
  <si>
    <t>Показатель непосредственного результата 1: Протяженность построенных автомобильных дорог с твердым покрытием в населенных пунктах</t>
  </si>
  <si>
    <t xml:space="preserve"> Подпрограмма 2 Совершенствование и развитие транспортной системы</t>
  </si>
  <si>
    <t>Показатель конечного результата 1: Пассажирооборот транспортом общего пользования</t>
  </si>
  <si>
    <t>Показатель непосредственного результата 1: Количество межмуниципальных пригородных маршрутов</t>
  </si>
  <si>
    <t>едениц</t>
  </si>
  <si>
    <t xml:space="preserve"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
</t>
  </si>
  <si>
    <t>Показатель непосредственного результата 1: Средний уровень достижения показателей муниципальной программы</t>
  </si>
  <si>
    <t>2015-2025 годы (по мере необходимости)</t>
  </si>
  <si>
    <t>Муниципальная программа "Совершенствование и развитие транспортной системы и дорожной сети Вейделевского района"</t>
  </si>
  <si>
    <t xml:space="preserve"> Муниципальная программа "Совершенствование и развитие транспортной системы и дорожной сети Вейделевского района"</t>
  </si>
  <si>
    <t>Всего по муниципальной программе "Совершенствование и развитие транспортной системы и дорожной сети Вейделевского района"</t>
  </si>
  <si>
    <t>01.01.  2020 г.</t>
  </si>
  <si>
    <t>Форма 2. Сведения о достижении значений целевых показателей муниципальной программы за 2020 год</t>
  </si>
  <si>
    <t>Форма 1. Общие сведения о реализации муниципальной программы за 2020 год</t>
  </si>
  <si>
    <t>Форма 3. Сведения об использовании бюджетных ассигнований местного бюджета на реализацию муниципальной программы за 2020 год</t>
  </si>
  <si>
    <t>Форма 4. Сведения о ресурсном обеспечении муниципальной программы за 2020 год</t>
  </si>
  <si>
    <t>Форма 5. Сведения о мерах правового регулирования за 2020 год</t>
  </si>
  <si>
    <t>№242</t>
  </si>
  <si>
    <t>25 декабря 2020 года</t>
  </si>
  <si>
    <t>31.12.  2020 г.</t>
  </si>
  <si>
    <t>4.Реализация проектов</t>
  </si>
  <si>
    <t>эффективна</t>
  </si>
  <si>
    <t>Отчет о реализации муниципальной программы «Совершенствование и развитие транспортной системы и дорожной сети Вейделевского района» за 2020 год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</si>
</sst>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199" fontId="2" fillId="33" borderId="19" xfId="52" applyNumberFormat="1" applyFont="1" applyFill="1" applyBorder="1" applyAlignment="1">
      <alignment vertical="center" wrapText="1"/>
      <protection/>
    </xf>
    <xf numFmtId="199" fontId="2" fillId="33" borderId="20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21" xfId="52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99" fontId="2" fillId="0" borderId="10" xfId="52" applyNumberFormat="1" applyFont="1" applyFill="1" applyBorder="1" applyAlignment="1">
      <alignment vertical="center" wrapText="1"/>
      <protection/>
    </xf>
    <xf numFmtId="199" fontId="2" fillId="0" borderId="10" xfId="52" applyNumberFormat="1" applyFont="1" applyFill="1" applyBorder="1" applyAlignment="1">
      <alignment horizontal="center" vertical="center" wrapText="1"/>
      <protection/>
    </xf>
    <xf numFmtId="199" fontId="1" fillId="0" borderId="10" xfId="52" applyNumberFormat="1" applyFont="1" applyFill="1" applyBorder="1" applyAlignment="1">
      <alignment vertical="center" wrapText="1"/>
      <protection/>
    </xf>
    <xf numFmtId="199" fontId="1" fillId="0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200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200" fontId="1" fillId="0" borderId="10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3" fontId="1" fillId="0" borderId="21" xfId="52" applyNumberFormat="1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top" wrapText="1"/>
      <protection/>
    </xf>
    <xf numFmtId="199" fontId="1" fillId="33" borderId="21" xfId="52" applyNumberFormat="1" applyFont="1" applyFill="1" applyBorder="1" applyAlignment="1">
      <alignment horizontal="center" vertical="center" wrapText="1"/>
      <protection/>
    </xf>
    <xf numFmtId="199" fontId="1" fillId="33" borderId="11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wrapText="1"/>
      <protection/>
    </xf>
    <xf numFmtId="0" fontId="9" fillId="0" borderId="13" xfId="52" applyFont="1" applyBorder="1" applyAlignment="1">
      <alignment horizontal="center" wrapText="1"/>
      <protection/>
    </xf>
    <xf numFmtId="0" fontId="9" fillId="0" borderId="12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99" fontId="1" fillId="33" borderId="14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196" fontId="1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46" fillId="33" borderId="10" xfId="52" applyNumberFormat="1" applyFont="1" applyFill="1" applyBorder="1" applyAlignment="1">
      <alignment horizontal="center" vertical="center" wrapText="1"/>
      <protection/>
    </xf>
    <xf numFmtId="4" fontId="46" fillId="33" borderId="10" xfId="52" applyNumberFormat="1" applyFont="1" applyFill="1" applyBorder="1" applyAlignment="1">
      <alignment horizontal="center" vertical="center" wrapText="1"/>
      <protection/>
    </xf>
    <xf numFmtId="200" fontId="46" fillId="33" borderId="10" xfId="52" applyNumberFormat="1" applyFont="1" applyFill="1" applyBorder="1" applyAlignment="1">
      <alignment horizontal="center" vertical="center" wrapText="1"/>
      <protection/>
    </xf>
    <xf numFmtId="199" fontId="46" fillId="0" borderId="10" xfId="52" applyNumberFormat="1" applyFont="1" applyBorder="1" applyAlignment="1">
      <alignment horizontal="center" vertical="center" wrapText="1"/>
      <protection/>
    </xf>
    <xf numFmtId="199" fontId="1" fillId="0" borderId="14" xfId="52" applyNumberFormat="1" applyFont="1" applyBorder="1" applyAlignment="1">
      <alignment horizontal="center" vertical="center" wrapText="1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1" fillId="0" borderId="15" xfId="52" applyNumberFormat="1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199" fontId="46" fillId="0" borderId="15" xfId="52" applyNumberFormat="1" applyFont="1" applyBorder="1" applyAlignment="1">
      <alignment horizontal="center" vertical="center" wrapText="1"/>
      <protection/>
    </xf>
    <xf numFmtId="199" fontId="46" fillId="0" borderId="11" xfId="52" applyNumberFormat="1" applyFont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20" xfId="52" applyNumberFormat="1" applyFont="1" applyFill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7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13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textRotation="90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textRotation="90" wrapText="1"/>
      <protection/>
    </xf>
    <xf numFmtId="0" fontId="8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136">
          <cell r="D136">
            <v>511784.08230787504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view="pageBreakPreview" zoomScale="80" zoomScaleSheetLayoutView="80" zoomScalePageLayoutView="138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Q2"/>
    </sheetView>
  </sheetViews>
  <sheetFormatPr defaultColWidth="9.140625" defaultRowHeight="12.75"/>
  <cols>
    <col min="1" max="1" width="5.28125" style="79" customWidth="1"/>
    <col min="2" max="2" width="26.00390625" style="79" customWidth="1"/>
    <col min="3" max="3" width="21.28125" style="79" customWidth="1"/>
    <col min="4" max="4" width="10.7109375" style="79" customWidth="1"/>
    <col min="5" max="5" width="8.57421875" style="79" customWidth="1"/>
    <col min="6" max="7" width="8.28125" style="79" customWidth="1"/>
    <col min="8" max="8" width="8.7109375" style="79" customWidth="1"/>
    <col min="9" max="9" width="11.28125" style="79" customWidth="1"/>
    <col min="10" max="10" width="12.57421875" style="79" customWidth="1"/>
    <col min="11" max="11" width="1.8515625" style="79" hidden="1" customWidth="1"/>
    <col min="12" max="12" width="10.421875" style="79" customWidth="1"/>
    <col min="13" max="13" width="9.00390625" style="79" customWidth="1"/>
    <col min="14" max="14" width="10.28125" style="79" customWidth="1"/>
    <col min="15" max="15" width="11.421875" style="79" customWidth="1"/>
    <col min="16" max="16" width="9.28125" style="79" customWidth="1"/>
    <col min="17" max="17" width="9.28125" style="80" customWidth="1"/>
    <col min="18" max="18" width="9.140625" style="79" customWidth="1"/>
    <col min="19" max="19" width="10.57421875" style="79" bestFit="1" customWidth="1"/>
    <col min="20" max="16384" width="9.140625" style="79" customWidth="1"/>
  </cols>
  <sheetData>
    <row r="1" s="1" customFormat="1" ht="9.75">
      <c r="Q1" s="6"/>
    </row>
    <row r="2" spans="1:17" s="1" customFormat="1" ht="15">
      <c r="A2" s="122" t="s">
        <v>174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="1" customFormat="1" ht="9.75">
      <c r="Q3" s="6"/>
    </row>
    <row r="4" spans="1:17" s="1" customFormat="1" ht="24.75" customHeight="1">
      <c r="A4" s="124" t="s">
        <v>165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="1" customFormat="1" ht="9.75">
      <c r="Q5" s="6"/>
    </row>
    <row r="6" spans="1:17" s="3" customFormat="1" ht="34.5" customHeight="1">
      <c r="A6" s="125" t="s">
        <v>0</v>
      </c>
      <c r="B6" s="125" t="s">
        <v>1</v>
      </c>
      <c r="C6" s="126" t="s">
        <v>77</v>
      </c>
      <c r="D6" s="126" t="s">
        <v>12</v>
      </c>
      <c r="E6" s="125" t="s">
        <v>13</v>
      </c>
      <c r="F6" s="125"/>
      <c r="G6" s="125" t="s">
        <v>16</v>
      </c>
      <c r="H6" s="125"/>
      <c r="I6" s="125" t="s">
        <v>17</v>
      </c>
      <c r="J6" s="125"/>
      <c r="K6" s="125"/>
      <c r="L6" s="125"/>
      <c r="M6" s="125"/>
      <c r="N6" s="125"/>
      <c r="O6" s="128" t="s">
        <v>18</v>
      </c>
      <c r="P6" s="128"/>
      <c r="Q6" s="129"/>
    </row>
    <row r="7" spans="1:17" s="3" customFormat="1" ht="54.75" customHeight="1">
      <c r="A7" s="125"/>
      <c r="B7" s="125"/>
      <c r="C7" s="127"/>
      <c r="D7" s="127"/>
      <c r="E7" s="4" t="s">
        <v>14</v>
      </c>
      <c r="F7" s="4" t="s">
        <v>15</v>
      </c>
      <c r="G7" s="4" t="s">
        <v>14</v>
      </c>
      <c r="H7" s="4" t="s">
        <v>15</v>
      </c>
      <c r="I7" s="4" t="s">
        <v>19</v>
      </c>
      <c r="J7" s="4" t="s">
        <v>20</v>
      </c>
      <c r="K7" s="4"/>
      <c r="L7" s="4" t="s">
        <v>21</v>
      </c>
      <c r="M7" s="4" t="s">
        <v>22</v>
      </c>
      <c r="N7" s="4" t="s">
        <v>23</v>
      </c>
      <c r="O7" s="5" t="s">
        <v>24</v>
      </c>
      <c r="P7" s="4" t="s">
        <v>25</v>
      </c>
      <c r="Q7" s="7" t="s">
        <v>26</v>
      </c>
    </row>
    <row r="8" spans="1:17" s="3" customFormat="1" ht="17.25" customHeight="1">
      <c r="A8" s="4">
        <v>1</v>
      </c>
      <c r="B8" s="4">
        <v>2</v>
      </c>
      <c r="C8" s="4">
        <v>3</v>
      </c>
      <c r="D8" s="10">
        <v>4</v>
      </c>
      <c r="E8" s="9">
        <v>5</v>
      </c>
      <c r="F8" s="9">
        <v>6</v>
      </c>
      <c r="G8" s="9">
        <v>7</v>
      </c>
      <c r="H8" s="9">
        <v>8</v>
      </c>
      <c r="I8" s="4">
        <v>9</v>
      </c>
      <c r="J8" s="4">
        <v>10</v>
      </c>
      <c r="K8" s="4"/>
      <c r="L8" s="4">
        <v>11</v>
      </c>
      <c r="M8" s="4">
        <v>12</v>
      </c>
      <c r="N8" s="4">
        <v>13</v>
      </c>
      <c r="O8" s="5">
        <v>14</v>
      </c>
      <c r="P8" s="4">
        <v>15</v>
      </c>
      <c r="Q8" s="7">
        <v>16</v>
      </c>
    </row>
    <row r="9" spans="1:17" s="76" customFormat="1" ht="77.25" customHeight="1">
      <c r="A9" s="4"/>
      <c r="B9" s="4" t="s">
        <v>162</v>
      </c>
      <c r="C9" s="4"/>
      <c r="D9" s="74" t="s">
        <v>78</v>
      </c>
      <c r="E9" s="45" t="s">
        <v>163</v>
      </c>
      <c r="F9" s="45" t="s">
        <v>171</v>
      </c>
      <c r="G9" s="45" t="s">
        <v>163</v>
      </c>
      <c r="H9" s="45" t="s">
        <v>171</v>
      </c>
      <c r="I9" s="108">
        <f>I10+I15</f>
        <v>71968</v>
      </c>
      <c r="J9" s="108">
        <f>J10+J15</f>
        <v>72367.5</v>
      </c>
      <c r="K9" s="108" t="e">
        <f>K10+K15</f>
        <v>#REF!</v>
      </c>
      <c r="L9" s="108">
        <f>L10+L15</f>
        <v>72028.9</v>
      </c>
      <c r="M9" s="11">
        <f aca="true" t="shared" si="0" ref="M9:M17">L9/I9*100</f>
        <v>100.08462094264117</v>
      </c>
      <c r="N9" s="11">
        <f aca="true" t="shared" si="1" ref="N9:N17">L9/J9*100</f>
        <v>99.53211040867792</v>
      </c>
      <c r="O9" s="108">
        <v>0</v>
      </c>
      <c r="P9" s="108">
        <f>P10+P14</f>
        <v>0</v>
      </c>
      <c r="Q9" s="11">
        <v>0</v>
      </c>
    </row>
    <row r="10" spans="1:17" s="76" customFormat="1" ht="67.5" customHeight="1">
      <c r="A10" s="4"/>
      <c r="B10" s="4" t="s">
        <v>114</v>
      </c>
      <c r="C10" s="4"/>
      <c r="D10" s="74" t="s">
        <v>78</v>
      </c>
      <c r="E10" s="45" t="s">
        <v>163</v>
      </c>
      <c r="F10" s="45" t="s">
        <v>171</v>
      </c>
      <c r="G10" s="45" t="s">
        <v>163</v>
      </c>
      <c r="H10" s="45" t="s">
        <v>171</v>
      </c>
      <c r="I10" s="108">
        <f>SUM(I11:I14)</f>
        <v>63793</v>
      </c>
      <c r="J10" s="108">
        <f>SUM(J11:J14)</f>
        <v>63793</v>
      </c>
      <c r="K10" s="108" t="e">
        <f>K11+K12+K13+#REF!+#REF!+#REF!+#REF!+#REF!</f>
        <v>#REF!</v>
      </c>
      <c r="L10" s="108">
        <f>SUM(L11:L14)</f>
        <v>63533</v>
      </c>
      <c r="M10" s="11">
        <f t="shared" si="0"/>
        <v>99.59243177151097</v>
      </c>
      <c r="N10" s="11">
        <f t="shared" si="1"/>
        <v>99.59243177151097</v>
      </c>
      <c r="O10" s="108">
        <v>0</v>
      </c>
      <c r="P10" s="108">
        <v>0</v>
      </c>
      <c r="Q10" s="11">
        <v>0</v>
      </c>
    </row>
    <row r="11" spans="1:17" s="76" customFormat="1" ht="146.25" customHeight="1">
      <c r="A11" s="4"/>
      <c r="B11" s="74" t="s">
        <v>115</v>
      </c>
      <c r="C11" s="74" t="s">
        <v>100</v>
      </c>
      <c r="D11" s="74" t="s">
        <v>78</v>
      </c>
      <c r="E11" s="45" t="s">
        <v>163</v>
      </c>
      <c r="F11" s="45" t="s">
        <v>171</v>
      </c>
      <c r="G11" s="45" t="s">
        <v>163</v>
      </c>
      <c r="H11" s="45" t="s">
        <v>171</v>
      </c>
      <c r="I11" s="11">
        <v>4377</v>
      </c>
      <c r="J11" s="11">
        <v>6761</v>
      </c>
      <c r="K11" s="11"/>
      <c r="L11" s="11">
        <v>6501</v>
      </c>
      <c r="M11" s="11">
        <f t="shared" si="0"/>
        <v>148.5263879369431</v>
      </c>
      <c r="N11" s="11">
        <f t="shared" si="1"/>
        <v>96.15441502736282</v>
      </c>
      <c r="O11" s="11">
        <v>0</v>
      </c>
      <c r="P11" s="11">
        <v>0</v>
      </c>
      <c r="Q11" s="11">
        <v>0</v>
      </c>
    </row>
    <row r="12" spans="1:17" s="76" customFormat="1" ht="133.5" customHeight="1">
      <c r="A12" s="4"/>
      <c r="B12" s="74" t="s">
        <v>116</v>
      </c>
      <c r="C12" s="74" t="s">
        <v>100</v>
      </c>
      <c r="D12" s="74" t="s">
        <v>78</v>
      </c>
      <c r="E12" s="45" t="s">
        <v>163</v>
      </c>
      <c r="F12" s="45" t="s">
        <v>171</v>
      </c>
      <c r="G12" s="45" t="s">
        <v>163</v>
      </c>
      <c r="H12" s="45" t="s">
        <v>171</v>
      </c>
      <c r="I12" s="11">
        <v>59416</v>
      </c>
      <c r="J12" s="11">
        <v>57032</v>
      </c>
      <c r="K12" s="11"/>
      <c r="L12" s="11">
        <v>57032</v>
      </c>
      <c r="M12" s="11">
        <f t="shared" si="0"/>
        <v>95.98761276423858</v>
      </c>
      <c r="N12" s="11">
        <f t="shared" si="1"/>
        <v>100</v>
      </c>
      <c r="O12" s="11">
        <v>0</v>
      </c>
      <c r="P12" s="11">
        <v>0</v>
      </c>
      <c r="Q12" s="11">
        <v>0</v>
      </c>
    </row>
    <row r="13" spans="1:17" s="76" customFormat="1" ht="100.5" customHeight="1">
      <c r="A13" s="4"/>
      <c r="B13" s="74" t="s">
        <v>117</v>
      </c>
      <c r="C13" s="74" t="s">
        <v>100</v>
      </c>
      <c r="D13" s="74" t="s">
        <v>78</v>
      </c>
      <c r="E13" s="45" t="s">
        <v>163</v>
      </c>
      <c r="F13" s="45" t="s">
        <v>171</v>
      </c>
      <c r="G13" s="45" t="s">
        <v>163</v>
      </c>
      <c r="H13" s="45" t="s">
        <v>171</v>
      </c>
      <c r="I13" s="11">
        <v>0</v>
      </c>
      <c r="J13" s="77">
        <v>0</v>
      </c>
      <c r="K13" s="77"/>
      <c r="L13" s="77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s="76" customFormat="1" ht="100.5" customHeight="1">
      <c r="A14" s="4"/>
      <c r="B14" s="74" t="s">
        <v>122</v>
      </c>
      <c r="C14" s="74" t="s">
        <v>100</v>
      </c>
      <c r="D14" s="74" t="s">
        <v>78</v>
      </c>
      <c r="E14" s="45" t="s">
        <v>163</v>
      </c>
      <c r="F14" s="45" t="s">
        <v>171</v>
      </c>
      <c r="G14" s="45" t="s">
        <v>163</v>
      </c>
      <c r="H14" s="45" t="s">
        <v>171</v>
      </c>
      <c r="I14" s="11">
        <v>0</v>
      </c>
      <c r="J14" s="77">
        <v>0</v>
      </c>
      <c r="K14" s="77"/>
      <c r="L14" s="77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s="3" customFormat="1" ht="81.75" customHeight="1">
      <c r="A15" s="4"/>
      <c r="B15" s="4" t="s">
        <v>119</v>
      </c>
      <c r="C15" s="4"/>
      <c r="D15" s="4" t="s">
        <v>27</v>
      </c>
      <c r="E15" s="45" t="s">
        <v>163</v>
      </c>
      <c r="F15" s="45" t="s">
        <v>171</v>
      </c>
      <c r="G15" s="45" t="s">
        <v>163</v>
      </c>
      <c r="H15" s="45" t="s">
        <v>171</v>
      </c>
      <c r="I15" s="108">
        <f>I16+I17</f>
        <v>8175</v>
      </c>
      <c r="J15" s="108">
        <f>J16+J17</f>
        <v>8574.5</v>
      </c>
      <c r="K15" s="108" t="e">
        <f>K16+#REF!+#REF!+#REF!+#REF!+#REF!+#REF!+K17</f>
        <v>#REF!</v>
      </c>
      <c r="L15" s="108">
        <f>L16+L17</f>
        <v>8495.9</v>
      </c>
      <c r="M15" s="108">
        <f t="shared" si="0"/>
        <v>103.92538226299695</v>
      </c>
      <c r="N15" s="108">
        <f t="shared" si="1"/>
        <v>99.08332847396349</v>
      </c>
      <c r="O15" s="108">
        <f>O16+O17</f>
        <v>0</v>
      </c>
      <c r="P15" s="108">
        <f>P16+P17</f>
        <v>0</v>
      </c>
      <c r="Q15" s="11">
        <v>0</v>
      </c>
    </row>
    <row r="16" spans="1:17" s="3" customFormat="1" ht="81.75" customHeight="1">
      <c r="A16" s="4"/>
      <c r="B16" s="78" t="s">
        <v>120</v>
      </c>
      <c r="C16" s="74" t="s">
        <v>100</v>
      </c>
      <c r="D16" s="74" t="s">
        <v>78</v>
      </c>
      <c r="E16" s="45" t="s">
        <v>163</v>
      </c>
      <c r="F16" s="45" t="s">
        <v>171</v>
      </c>
      <c r="G16" s="45" t="s">
        <v>163</v>
      </c>
      <c r="H16" s="45" t="s">
        <v>171</v>
      </c>
      <c r="I16" s="77">
        <v>7809</v>
      </c>
      <c r="J16" s="77">
        <v>8118</v>
      </c>
      <c r="K16" s="77"/>
      <c r="L16" s="77">
        <v>8118</v>
      </c>
      <c r="M16" s="11">
        <f t="shared" si="0"/>
        <v>103.95697272378027</v>
      </c>
      <c r="N16" s="11">
        <f t="shared" si="1"/>
        <v>100</v>
      </c>
      <c r="O16" s="11">
        <v>0</v>
      </c>
      <c r="P16" s="11">
        <v>0</v>
      </c>
      <c r="Q16" s="11">
        <v>0</v>
      </c>
    </row>
    <row r="17" spans="1:17" s="1" customFormat="1" ht="132">
      <c r="A17" s="74"/>
      <c r="B17" s="74" t="s">
        <v>121</v>
      </c>
      <c r="C17" s="74" t="s">
        <v>100</v>
      </c>
      <c r="D17" s="74" t="s">
        <v>78</v>
      </c>
      <c r="E17" s="45" t="s">
        <v>163</v>
      </c>
      <c r="F17" s="45" t="s">
        <v>171</v>
      </c>
      <c r="G17" s="45" t="s">
        <v>163</v>
      </c>
      <c r="H17" s="45" t="s">
        <v>171</v>
      </c>
      <c r="I17" s="11">
        <v>366</v>
      </c>
      <c r="J17" s="11">
        <v>456.5</v>
      </c>
      <c r="K17" s="11"/>
      <c r="L17" s="77">
        <v>377.9</v>
      </c>
      <c r="M17" s="11">
        <f t="shared" si="0"/>
        <v>103.25136612021856</v>
      </c>
      <c r="N17" s="11">
        <f t="shared" si="1"/>
        <v>82.78203723986856</v>
      </c>
      <c r="O17" s="11">
        <v>0</v>
      </c>
      <c r="P17" s="11">
        <v>0</v>
      </c>
      <c r="Q17" s="11">
        <v>0</v>
      </c>
    </row>
    <row r="18" spans="1:17" s="1" customFormat="1" ht="12" customHeight="1" hidden="1">
      <c r="A18" s="45"/>
      <c r="B18" s="45"/>
      <c r="C18" s="45"/>
      <c r="D18" s="45"/>
      <c r="E18" s="45"/>
      <c r="F18" s="45"/>
      <c r="G18" s="45"/>
      <c r="H18" s="45"/>
      <c r="I18" s="46"/>
      <c r="J18" s="46"/>
      <c r="K18" s="11"/>
      <c r="L18" s="77">
        <f>J18</f>
        <v>0</v>
      </c>
      <c r="M18" s="46"/>
      <c r="N18" s="46"/>
      <c r="O18" s="11">
        <v>0</v>
      </c>
      <c r="P18" s="11">
        <v>0</v>
      </c>
      <c r="Q18" s="11">
        <v>0</v>
      </c>
    </row>
    <row r="19" spans="1:17" s="1" customFormat="1" ht="31.5" customHeight="1">
      <c r="A19" s="123" t="s">
        <v>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="1" customFormat="1" ht="9.75">
      <c r="Q60" s="6"/>
    </row>
    <row r="61" s="1" customFormat="1" ht="9.75">
      <c r="Q61" s="6"/>
    </row>
    <row r="62" s="1" customFormat="1" ht="9.75">
      <c r="Q62" s="6"/>
    </row>
    <row r="63" s="1" customFormat="1" ht="9.75">
      <c r="Q63" s="6"/>
    </row>
    <row r="64" s="1" customFormat="1" ht="9.75">
      <c r="Q64" s="6"/>
    </row>
    <row r="65" s="1" customFormat="1" ht="9.75">
      <c r="Q65" s="6"/>
    </row>
    <row r="66" s="1" customFormat="1" ht="9.75">
      <c r="Q66" s="6"/>
    </row>
    <row r="67" s="1" customFormat="1" ht="9.75">
      <c r="Q67" s="6"/>
    </row>
    <row r="68" s="1" customFormat="1" ht="9.75">
      <c r="Q68" s="6"/>
    </row>
    <row r="69" s="1" customFormat="1" ht="9.75">
      <c r="Q69" s="6"/>
    </row>
    <row r="70" s="1" customFormat="1" ht="9.75">
      <c r="Q70" s="6"/>
    </row>
    <row r="71" s="1" customFormat="1" ht="9.75">
      <c r="Q71" s="6"/>
    </row>
    <row r="72" s="1" customFormat="1" ht="9.75">
      <c r="Q72" s="6"/>
    </row>
    <row r="73" s="1" customFormat="1" ht="9.75">
      <c r="Q73" s="6"/>
    </row>
    <row r="74" s="1" customFormat="1" ht="9.75">
      <c r="Q74" s="6"/>
    </row>
    <row r="75" s="1" customFormat="1" ht="9.75">
      <c r="Q75" s="6"/>
    </row>
    <row r="76" s="1" customFormat="1" ht="9.75">
      <c r="Q76" s="6"/>
    </row>
    <row r="77" s="1" customFormat="1" ht="9.75">
      <c r="Q77" s="6"/>
    </row>
    <row r="78" s="1" customFormat="1" ht="9.75">
      <c r="Q78" s="6"/>
    </row>
    <row r="79" s="1" customFormat="1" ht="9.75">
      <c r="Q79" s="6"/>
    </row>
    <row r="80" s="1" customFormat="1" ht="9.75">
      <c r="Q80" s="6"/>
    </row>
    <row r="81" s="1" customFormat="1" ht="9.75">
      <c r="Q81" s="6"/>
    </row>
    <row r="82" s="1" customFormat="1" ht="9.75">
      <c r="Q82" s="6"/>
    </row>
    <row r="83" s="1" customFormat="1" ht="9.75">
      <c r="Q83" s="6"/>
    </row>
    <row r="84" s="1" customFormat="1" ht="9.75">
      <c r="Q84" s="6"/>
    </row>
    <row r="85" s="1" customFormat="1" ht="9.75">
      <c r="Q85" s="6"/>
    </row>
    <row r="86" s="1" customFormat="1" ht="9.75">
      <c r="Q86" s="6"/>
    </row>
    <row r="87" s="1" customFormat="1" ht="9.75">
      <c r="Q87" s="6"/>
    </row>
    <row r="88" s="1" customFormat="1" ht="9.75">
      <c r="Q88" s="6"/>
    </row>
    <row r="89" s="1" customFormat="1" ht="9.75">
      <c r="Q89" s="6"/>
    </row>
    <row r="90" s="1" customFormat="1" ht="9.75">
      <c r="Q90" s="6"/>
    </row>
    <row r="91" s="1" customFormat="1" ht="9.75">
      <c r="Q91" s="6"/>
    </row>
    <row r="92" s="1" customFormat="1" ht="9.75">
      <c r="Q92" s="6"/>
    </row>
    <row r="93" s="1" customFormat="1" ht="9.75">
      <c r="Q93" s="6"/>
    </row>
    <row r="94" s="1" customFormat="1" ht="9.75">
      <c r="Q94" s="6"/>
    </row>
    <row r="95" s="1" customFormat="1" ht="9.75">
      <c r="Q95" s="6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="2" customFormat="1" ht="9.75">
      <c r="Q136" s="8"/>
    </row>
    <row r="137" s="2" customFormat="1" ht="9.75">
      <c r="Q137" s="8"/>
    </row>
    <row r="138" s="2" customFormat="1" ht="9.75">
      <c r="Q138" s="8"/>
    </row>
    <row r="139" s="2" customFormat="1" ht="9.75">
      <c r="Q139" s="8"/>
    </row>
    <row r="140" s="2" customFormat="1" ht="9.75">
      <c r="Q140" s="8"/>
    </row>
    <row r="141" s="2" customFormat="1" ht="9.75">
      <c r="Q141" s="8"/>
    </row>
    <row r="142" s="2" customFormat="1" ht="9.75">
      <c r="Q142" s="8"/>
    </row>
    <row r="143" s="2" customFormat="1" ht="9.75">
      <c r="Q143" s="8"/>
    </row>
    <row r="144" s="2" customFormat="1" ht="9.75">
      <c r="Q144" s="8"/>
    </row>
    <row r="145" s="2" customFormat="1" ht="9.75">
      <c r="Q145" s="8"/>
    </row>
    <row r="146" s="2" customFormat="1" ht="9.75">
      <c r="Q146" s="8"/>
    </row>
    <row r="147" s="2" customFormat="1" ht="9.75">
      <c r="Q147" s="8"/>
    </row>
    <row r="148" s="2" customFormat="1" ht="9.75">
      <c r="Q148" s="8"/>
    </row>
    <row r="149" s="2" customFormat="1" ht="9.75">
      <c r="Q149" s="8"/>
    </row>
    <row r="150" s="2" customFormat="1" ht="9.75">
      <c r="Q150" s="8"/>
    </row>
    <row r="151" s="2" customFormat="1" ht="9.75">
      <c r="Q151" s="8"/>
    </row>
    <row r="152" s="2" customFormat="1" ht="9.75">
      <c r="Q152" s="8"/>
    </row>
    <row r="153" s="2" customFormat="1" ht="9.75">
      <c r="Q153" s="8"/>
    </row>
    <row r="154" s="2" customFormat="1" ht="9.75">
      <c r="Q154" s="8"/>
    </row>
    <row r="155" s="2" customFormat="1" ht="9.75">
      <c r="Q155" s="8"/>
    </row>
    <row r="156" s="2" customFormat="1" ht="9.75">
      <c r="Q156" s="8"/>
    </row>
    <row r="157" s="2" customFormat="1" ht="9.75">
      <c r="Q157" s="8"/>
    </row>
    <row r="158" s="2" customFormat="1" ht="9.75">
      <c r="Q158" s="8"/>
    </row>
    <row r="159" s="2" customFormat="1" ht="9.75">
      <c r="Q159" s="8"/>
    </row>
    <row r="160" s="2" customFormat="1" ht="9.75">
      <c r="Q160" s="8"/>
    </row>
    <row r="161" s="2" customFormat="1" ht="9.75">
      <c r="Q161" s="8"/>
    </row>
    <row r="162" s="2" customFormat="1" ht="9.75">
      <c r="Q162" s="8"/>
    </row>
    <row r="163" s="2" customFormat="1" ht="9.75">
      <c r="Q163" s="8"/>
    </row>
    <row r="164" s="2" customFormat="1" ht="9.75">
      <c r="Q164" s="8"/>
    </row>
    <row r="165" s="2" customFormat="1" ht="9.75">
      <c r="Q165" s="8"/>
    </row>
    <row r="166" s="2" customFormat="1" ht="9.75">
      <c r="Q166" s="8"/>
    </row>
    <row r="167" s="2" customFormat="1" ht="9.75">
      <c r="Q167" s="8"/>
    </row>
    <row r="168" s="2" customFormat="1" ht="9.75">
      <c r="Q168" s="8"/>
    </row>
    <row r="169" s="2" customFormat="1" ht="9.75">
      <c r="Q169" s="8"/>
    </row>
    <row r="170" s="2" customFormat="1" ht="9.75">
      <c r="Q170" s="8"/>
    </row>
    <row r="171" s="2" customFormat="1" ht="9.75">
      <c r="Q171" s="8"/>
    </row>
  </sheetData>
  <sheetProtection/>
  <mergeCells count="11">
    <mergeCell ref="O6:Q6"/>
    <mergeCell ref="A2:Q2"/>
    <mergeCell ref="A19:Q19"/>
    <mergeCell ref="A4:Q4"/>
    <mergeCell ref="A6:A7"/>
    <mergeCell ref="B6:B7"/>
    <mergeCell ref="C6:C7"/>
    <mergeCell ref="D6:D7"/>
    <mergeCell ref="E6:F6"/>
    <mergeCell ref="G6:H6"/>
    <mergeCell ref="I6:N6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138" workbookViewId="0" topLeftCell="A19">
      <selection activeCell="A24" sqref="A24:N24"/>
    </sheetView>
  </sheetViews>
  <sheetFormatPr defaultColWidth="9.140625" defaultRowHeight="12.75"/>
  <cols>
    <col min="1" max="1" width="5.28125" style="73" customWidth="1"/>
    <col min="2" max="2" width="38.57421875" style="73" hidden="1" customWidth="1"/>
    <col min="3" max="3" width="0" style="73" hidden="1" customWidth="1"/>
    <col min="4" max="4" width="10.28125" style="73" hidden="1" customWidth="1"/>
    <col min="5" max="5" width="16.57421875" style="73" hidden="1" customWidth="1"/>
    <col min="6" max="6" width="14.00390625" style="73" hidden="1" customWidth="1"/>
    <col min="7" max="7" width="50.7109375" style="73" customWidth="1"/>
    <col min="8" max="8" width="7.7109375" style="73" hidden="1" customWidth="1"/>
    <col min="9" max="9" width="15.57421875" style="73" customWidth="1"/>
    <col min="10" max="13" width="7.7109375" style="73" customWidth="1"/>
    <col min="14" max="14" width="12.421875" style="73" customWidth="1"/>
    <col min="15" max="15" width="32.140625" style="73" customWidth="1"/>
    <col min="16" max="16" width="7.7109375" style="73" hidden="1" customWidth="1"/>
    <col min="17" max="17" width="7.8515625" style="73" hidden="1" customWidth="1"/>
    <col min="18" max="18" width="9.140625" style="73" customWidth="1"/>
    <col min="19" max="19" width="10.57421875" style="73" bestFit="1" customWidth="1"/>
    <col min="20" max="16384" width="9.140625" style="73" customWidth="1"/>
  </cols>
  <sheetData>
    <row r="1" spans="1:17" s="14" customFormat="1" ht="15.75" customHeight="1">
      <c r="A1" s="142" t="s">
        <v>164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" customFormat="1" ht="9.75"/>
    <row r="3" spans="1:17" s="19" customFormat="1" ht="34.5" customHeight="1">
      <c r="A3" s="131" t="s">
        <v>0</v>
      </c>
      <c r="B3" s="131" t="s">
        <v>1</v>
      </c>
      <c r="C3" s="131" t="s">
        <v>76</v>
      </c>
      <c r="D3" s="131"/>
      <c r="E3" s="131" t="s">
        <v>4</v>
      </c>
      <c r="F3" s="131" t="s">
        <v>75</v>
      </c>
      <c r="G3" s="131" t="s">
        <v>74</v>
      </c>
      <c r="H3" s="21" t="s">
        <v>73</v>
      </c>
      <c r="I3" s="131" t="s">
        <v>72</v>
      </c>
      <c r="J3" s="131" t="s">
        <v>71</v>
      </c>
      <c r="K3" s="131" t="s">
        <v>70</v>
      </c>
      <c r="L3" s="131"/>
      <c r="M3" s="131"/>
      <c r="N3" s="131"/>
      <c r="O3" s="131" t="s">
        <v>69</v>
      </c>
      <c r="P3" s="44"/>
      <c r="Q3" s="43"/>
    </row>
    <row r="4" spans="1:17" s="19" customFormat="1" ht="26.25" customHeight="1">
      <c r="A4" s="131"/>
      <c r="B4" s="131"/>
      <c r="C4" s="22"/>
      <c r="D4" s="22"/>
      <c r="E4" s="131"/>
      <c r="F4" s="131"/>
      <c r="G4" s="131"/>
      <c r="H4" s="21"/>
      <c r="I4" s="131"/>
      <c r="J4" s="131"/>
      <c r="K4" s="131" t="s">
        <v>68</v>
      </c>
      <c r="L4" s="131" t="s">
        <v>67</v>
      </c>
      <c r="M4" s="131"/>
      <c r="N4" s="131"/>
      <c r="O4" s="131"/>
      <c r="P4" s="44"/>
      <c r="Q4" s="43"/>
    </row>
    <row r="5" spans="1:17" s="19" customFormat="1" ht="22.5" customHeight="1">
      <c r="A5" s="131"/>
      <c r="B5" s="131"/>
      <c r="C5" s="22" t="s">
        <v>66</v>
      </c>
      <c r="D5" s="22" t="s">
        <v>65</v>
      </c>
      <c r="E5" s="131"/>
      <c r="F5" s="131"/>
      <c r="G5" s="131"/>
      <c r="H5" s="22" t="s">
        <v>35</v>
      </c>
      <c r="I5" s="131"/>
      <c r="J5" s="131"/>
      <c r="K5" s="131"/>
      <c r="L5" s="22" t="s">
        <v>64</v>
      </c>
      <c r="M5" s="22" t="s">
        <v>63</v>
      </c>
      <c r="N5" s="22" t="s">
        <v>26</v>
      </c>
      <c r="O5" s="131"/>
      <c r="P5" s="27" t="s">
        <v>62</v>
      </c>
      <c r="Q5" s="22" t="s">
        <v>61</v>
      </c>
    </row>
    <row r="6" spans="1:18" s="19" customFormat="1" ht="21.75" customHeight="1">
      <c r="A6" s="138" t="s">
        <v>160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49"/>
    </row>
    <row r="7" spans="1:17" s="19" customFormat="1" ht="67.5" customHeight="1">
      <c r="A7" s="131" t="s">
        <v>6</v>
      </c>
      <c r="B7" s="131" t="s">
        <v>60</v>
      </c>
      <c r="C7" s="131" t="s">
        <v>3</v>
      </c>
      <c r="D7" s="131" t="s">
        <v>2</v>
      </c>
      <c r="E7" s="131" t="s">
        <v>7</v>
      </c>
      <c r="F7" s="130">
        <f>'[1]Лист3'!$D$10</f>
        <v>72757453.29930787</v>
      </c>
      <c r="G7" s="81" t="s">
        <v>137</v>
      </c>
      <c r="H7" s="26">
        <v>195000</v>
      </c>
      <c r="I7" s="26"/>
      <c r="J7" s="17" t="s">
        <v>56</v>
      </c>
      <c r="K7" s="16" t="s">
        <v>79</v>
      </c>
      <c r="L7" s="48">
        <v>71</v>
      </c>
      <c r="M7" s="48">
        <v>71</v>
      </c>
      <c r="N7" s="15">
        <f>M7/L7*100</f>
        <v>100</v>
      </c>
      <c r="O7" s="62"/>
      <c r="P7" s="26">
        <v>440000</v>
      </c>
      <c r="Q7" s="26">
        <v>440000</v>
      </c>
    </row>
    <row r="8" spans="1:17" s="19" customFormat="1" ht="34.5" customHeight="1">
      <c r="A8" s="131"/>
      <c r="B8" s="131"/>
      <c r="C8" s="131"/>
      <c r="D8" s="131"/>
      <c r="E8" s="131"/>
      <c r="F8" s="130"/>
      <c r="G8" s="52" t="s">
        <v>138</v>
      </c>
      <c r="H8" s="17">
        <v>24.45</v>
      </c>
      <c r="I8" s="16" t="s">
        <v>57</v>
      </c>
      <c r="J8" s="17" t="s">
        <v>139</v>
      </c>
      <c r="K8" s="16" t="s">
        <v>79</v>
      </c>
      <c r="L8" s="48">
        <v>0.8</v>
      </c>
      <c r="M8" s="48">
        <v>0.8</v>
      </c>
      <c r="N8" s="15">
        <f>M8/L8*100</f>
        <v>100</v>
      </c>
      <c r="O8" s="41"/>
      <c r="P8" s="42">
        <f>7243/129.689</f>
        <v>55.84899258996523</v>
      </c>
      <c r="Q8" s="42">
        <f>7670/132.539</f>
        <v>57.869759089777354</v>
      </c>
    </row>
    <row r="9" spans="1:17" s="14" customFormat="1" ht="52.5" customHeight="1">
      <c r="A9" s="131"/>
      <c r="B9" s="131"/>
      <c r="C9" s="131"/>
      <c r="D9" s="131"/>
      <c r="E9" s="131"/>
      <c r="F9" s="130"/>
      <c r="G9" s="52" t="s">
        <v>140</v>
      </c>
      <c r="H9" s="17"/>
      <c r="I9" s="16" t="s">
        <v>57</v>
      </c>
      <c r="J9" s="17" t="s">
        <v>139</v>
      </c>
      <c r="K9" s="17" t="s">
        <v>79</v>
      </c>
      <c r="L9" s="48">
        <v>0.9</v>
      </c>
      <c r="M9" s="48">
        <v>0.9</v>
      </c>
      <c r="N9" s="15">
        <f>M9/L9*100</f>
        <v>100</v>
      </c>
      <c r="O9" s="41"/>
      <c r="P9" s="48"/>
      <c r="Q9" s="48"/>
    </row>
    <row r="10" spans="1:17" s="14" customFormat="1" ht="48" customHeight="1">
      <c r="A10" s="131"/>
      <c r="B10" s="131"/>
      <c r="C10" s="131"/>
      <c r="D10" s="131"/>
      <c r="E10" s="131"/>
      <c r="F10" s="130"/>
      <c r="G10" s="52" t="s">
        <v>141</v>
      </c>
      <c r="H10" s="17"/>
      <c r="I10" s="16"/>
      <c r="J10" s="17" t="s">
        <v>142</v>
      </c>
      <c r="K10" s="17" t="s">
        <v>79</v>
      </c>
      <c r="L10" s="107">
        <v>9.155</v>
      </c>
      <c r="M10" s="107">
        <v>9.155</v>
      </c>
      <c r="N10" s="15">
        <v>100</v>
      </c>
      <c r="O10" s="41"/>
      <c r="P10" s="48"/>
      <c r="Q10" s="48"/>
    </row>
    <row r="11" spans="1:18" s="56" customFormat="1" ht="21.75" customHeight="1">
      <c r="A11" s="138" t="s">
        <v>114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50"/>
    </row>
    <row r="12" spans="1:19" s="14" customFormat="1" ht="27.75" customHeight="1">
      <c r="A12" s="131">
        <v>2</v>
      </c>
      <c r="B12" s="131" t="s">
        <v>59</v>
      </c>
      <c r="C12" s="131" t="s">
        <v>3</v>
      </c>
      <c r="D12" s="131" t="s">
        <v>2</v>
      </c>
      <c r="E12" s="131" t="s">
        <v>8</v>
      </c>
      <c r="F12" s="130">
        <f>'[1]Лист3'!$D$16</f>
        <v>68388559.417</v>
      </c>
      <c r="G12" s="81" t="s">
        <v>143</v>
      </c>
      <c r="H12" s="16">
        <v>195000</v>
      </c>
      <c r="I12" s="16" t="s">
        <v>57</v>
      </c>
      <c r="J12" s="16" t="s">
        <v>139</v>
      </c>
      <c r="K12" s="16" t="s">
        <v>79</v>
      </c>
      <c r="L12" s="105">
        <v>0.8</v>
      </c>
      <c r="M12" s="105">
        <v>0.8</v>
      </c>
      <c r="N12" s="15">
        <f>M12/L12*100</f>
        <v>100</v>
      </c>
      <c r="O12" s="41"/>
      <c r="P12" s="16">
        <v>440000</v>
      </c>
      <c r="Q12" s="16">
        <v>440000</v>
      </c>
      <c r="S12" s="51"/>
    </row>
    <row r="13" spans="1:17" s="19" customFormat="1" ht="38.25" customHeight="1">
      <c r="A13" s="131"/>
      <c r="B13" s="131"/>
      <c r="C13" s="131"/>
      <c r="D13" s="131"/>
      <c r="E13" s="131"/>
      <c r="F13" s="130"/>
      <c r="G13" s="81" t="s">
        <v>144</v>
      </c>
      <c r="H13" s="22">
        <v>24.45</v>
      </c>
      <c r="I13" s="16" t="s">
        <v>57</v>
      </c>
      <c r="J13" s="17" t="s">
        <v>139</v>
      </c>
      <c r="K13" s="17" t="s">
        <v>79</v>
      </c>
      <c r="L13" s="105">
        <v>0.9</v>
      </c>
      <c r="M13" s="105">
        <v>0.9</v>
      </c>
      <c r="N13" s="15">
        <f>M13/L13*100</f>
        <v>100</v>
      </c>
      <c r="O13" s="62"/>
      <c r="P13" s="42">
        <f>7243/129.689</f>
        <v>55.84899258996523</v>
      </c>
      <c r="Q13" s="42">
        <f>7670/132.539</f>
        <v>57.869759089777354</v>
      </c>
    </row>
    <row r="14" spans="1:18" s="14" customFormat="1" ht="21.75" customHeight="1">
      <c r="A14" s="132" t="s">
        <v>145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82"/>
    </row>
    <row r="15" spans="1:18" s="14" customFormat="1" ht="21.75" customHeight="1">
      <c r="A15" s="17"/>
      <c r="B15" s="17"/>
      <c r="C15" s="17"/>
      <c r="D15" s="17"/>
      <c r="E15" s="17"/>
      <c r="F15" s="17"/>
      <c r="G15" s="81" t="s">
        <v>146</v>
      </c>
      <c r="H15" s="17"/>
      <c r="I15" s="17"/>
      <c r="J15" s="17" t="s">
        <v>139</v>
      </c>
      <c r="K15" s="16" t="s">
        <v>79</v>
      </c>
      <c r="L15" s="17">
        <v>428.4</v>
      </c>
      <c r="M15" s="17">
        <v>428.4</v>
      </c>
      <c r="N15" s="17">
        <f>M15/L15*100</f>
        <v>100</v>
      </c>
      <c r="O15" s="17"/>
      <c r="P15" s="102"/>
      <c r="Q15" s="103"/>
      <c r="R15" s="106"/>
    </row>
    <row r="16" spans="1:17" s="14" customFormat="1" ht="36.75" customHeight="1">
      <c r="A16" s="17">
        <v>3</v>
      </c>
      <c r="B16" s="17"/>
      <c r="C16" s="17" t="s">
        <v>3</v>
      </c>
      <c r="D16" s="17" t="s">
        <v>3</v>
      </c>
      <c r="E16" s="17" t="s">
        <v>9</v>
      </c>
      <c r="F16" s="15">
        <f>'[1]Лист3'!$D$41</f>
        <v>5654.7</v>
      </c>
      <c r="G16" s="52" t="s">
        <v>147</v>
      </c>
      <c r="H16" s="16">
        <v>11</v>
      </c>
      <c r="I16" s="16" t="s">
        <v>57</v>
      </c>
      <c r="J16" s="16" t="s">
        <v>58</v>
      </c>
      <c r="K16" s="16" t="s">
        <v>79</v>
      </c>
      <c r="L16" s="16">
        <v>3150</v>
      </c>
      <c r="M16" s="16">
        <v>3150</v>
      </c>
      <c r="N16" s="15">
        <f>M16/L16*100</f>
        <v>100</v>
      </c>
      <c r="O16" s="16"/>
      <c r="P16" s="16">
        <v>0</v>
      </c>
      <c r="Q16" s="16">
        <v>0</v>
      </c>
    </row>
    <row r="17" spans="1:18" s="14" customFormat="1" ht="21.75" customHeight="1">
      <c r="A17" s="132" t="s">
        <v>148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  <c r="R17" s="82"/>
    </row>
    <row r="18" spans="1:17" s="14" customFormat="1" ht="69" customHeight="1">
      <c r="A18" s="17">
        <v>4</v>
      </c>
      <c r="B18" s="17"/>
      <c r="C18" s="17" t="s">
        <v>3</v>
      </c>
      <c r="D18" s="17" t="s">
        <v>2</v>
      </c>
      <c r="E18" s="17" t="s">
        <v>10</v>
      </c>
      <c r="F18" s="15">
        <f>'[1]Лист3'!$D$47</f>
        <v>83648.669</v>
      </c>
      <c r="G18" s="52" t="s">
        <v>149</v>
      </c>
      <c r="H18" s="16">
        <v>30</v>
      </c>
      <c r="I18" s="16" t="s">
        <v>57</v>
      </c>
      <c r="J18" s="17" t="s">
        <v>139</v>
      </c>
      <c r="K18" s="16" t="s">
        <v>79</v>
      </c>
      <c r="L18" s="15">
        <v>0.9</v>
      </c>
      <c r="M18" s="15">
        <v>0.9</v>
      </c>
      <c r="N18" s="16">
        <f>M18/L18*100</f>
        <v>100</v>
      </c>
      <c r="O18" s="16"/>
      <c r="P18" s="16">
        <v>20</v>
      </c>
      <c r="Q18" s="16">
        <v>27</v>
      </c>
    </row>
    <row r="19" spans="1:18" s="14" customFormat="1" ht="30.75" customHeight="1">
      <c r="A19" s="132" t="s">
        <v>150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  <c r="R19" s="82"/>
    </row>
    <row r="20" spans="1:17" s="14" customFormat="1" ht="27" customHeight="1">
      <c r="A20" s="17">
        <v>5</v>
      </c>
      <c r="B20" s="17"/>
      <c r="C20" s="17" t="s">
        <v>3</v>
      </c>
      <c r="D20" s="17" t="s">
        <v>2</v>
      </c>
      <c r="E20" s="17" t="s">
        <v>10</v>
      </c>
      <c r="F20" s="15">
        <f>'[1]Лист3'!$D$52</f>
        <v>41619.4</v>
      </c>
      <c r="G20" s="52" t="s">
        <v>149</v>
      </c>
      <c r="H20" s="16">
        <v>12</v>
      </c>
      <c r="I20" s="16"/>
      <c r="J20" s="17" t="s">
        <v>139</v>
      </c>
      <c r="K20" s="16" t="s">
        <v>79</v>
      </c>
      <c r="L20" s="15">
        <v>0</v>
      </c>
      <c r="M20" s="15">
        <v>0</v>
      </c>
      <c r="N20" s="16"/>
      <c r="O20" s="16"/>
      <c r="P20" s="16">
        <v>6</v>
      </c>
      <c r="Q20" s="16">
        <v>6</v>
      </c>
    </row>
    <row r="21" spans="1:18" s="14" customFormat="1" ht="27" customHeight="1">
      <c r="A21" s="132" t="s">
        <v>151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83"/>
      <c r="Q21" s="84"/>
      <c r="R21" s="82"/>
    </row>
    <row r="22" spans="1:17" s="14" customFormat="1" ht="39" customHeight="1">
      <c r="A22" s="17">
        <v>6</v>
      </c>
      <c r="B22" s="17"/>
      <c r="C22" s="17"/>
      <c r="D22" s="17"/>
      <c r="E22" s="17"/>
      <c r="F22" s="15"/>
      <c r="G22" s="52" t="s">
        <v>152</v>
      </c>
      <c r="H22" s="16"/>
      <c r="I22" s="16" t="s">
        <v>57</v>
      </c>
      <c r="J22" s="16" t="s">
        <v>139</v>
      </c>
      <c r="K22" s="16" t="s">
        <v>79</v>
      </c>
      <c r="L22" s="48">
        <v>0.8</v>
      </c>
      <c r="M22" s="70">
        <v>0.8</v>
      </c>
      <c r="N22" s="16">
        <f>M22/L22*100</f>
        <v>100</v>
      </c>
      <c r="O22" s="16"/>
      <c r="P22" s="83"/>
      <c r="Q22" s="84"/>
    </row>
    <row r="23" spans="1:18" s="19" customFormat="1" ht="21.75" customHeight="1">
      <c r="A23" s="138" t="s">
        <v>153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49"/>
    </row>
    <row r="24" spans="1:17" s="19" customFormat="1" ht="34.5" customHeight="1">
      <c r="A24" s="101">
        <v>11</v>
      </c>
      <c r="B24" s="17"/>
      <c r="C24" s="17"/>
      <c r="D24" s="17"/>
      <c r="E24" s="17"/>
      <c r="F24" s="17"/>
      <c r="G24" s="52" t="s">
        <v>154</v>
      </c>
      <c r="H24" s="17"/>
      <c r="I24" s="17"/>
      <c r="J24" s="17" t="s">
        <v>142</v>
      </c>
      <c r="K24" s="17" t="s">
        <v>79</v>
      </c>
      <c r="L24" s="17">
        <v>9.155</v>
      </c>
      <c r="M24" s="17">
        <v>9.155</v>
      </c>
      <c r="N24" s="15">
        <f>M24/L24*100</f>
        <v>100</v>
      </c>
      <c r="O24" s="22"/>
      <c r="P24" s="53"/>
      <c r="Q24" s="27"/>
    </row>
    <row r="25" spans="1:18" s="14" customFormat="1" ht="29.25" customHeight="1">
      <c r="A25" s="141" t="s">
        <v>120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82"/>
    </row>
    <row r="26" spans="1:17" s="34" customFormat="1" ht="45" customHeight="1">
      <c r="A26" s="85">
        <v>12</v>
      </c>
      <c r="B26" s="85"/>
      <c r="C26" s="85" t="s">
        <v>3</v>
      </c>
      <c r="D26" s="85" t="s">
        <v>2</v>
      </c>
      <c r="E26" s="85" t="s">
        <v>11</v>
      </c>
      <c r="F26" s="59">
        <f>'[1]Лист3'!$D$136</f>
        <v>511784.08230787504</v>
      </c>
      <c r="G26" s="86" t="s">
        <v>155</v>
      </c>
      <c r="H26" s="59">
        <v>95</v>
      </c>
      <c r="I26" s="59"/>
      <c r="J26" s="59" t="s">
        <v>156</v>
      </c>
      <c r="K26" s="59" t="s">
        <v>79</v>
      </c>
      <c r="L26" s="41">
        <v>9</v>
      </c>
      <c r="M26" s="59">
        <v>9</v>
      </c>
      <c r="N26" s="15">
        <f>M26/L26*100</f>
        <v>100</v>
      </c>
      <c r="O26" s="59"/>
      <c r="P26" s="59">
        <v>22</v>
      </c>
      <c r="Q26" s="59">
        <v>22</v>
      </c>
    </row>
    <row r="27" spans="1:17" s="34" customFormat="1" ht="42" customHeight="1">
      <c r="A27" s="135" t="s">
        <v>157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7"/>
      <c r="P27" s="87"/>
      <c r="Q27" s="88"/>
    </row>
    <row r="28" spans="1:17" s="34" customFormat="1" ht="43.5" customHeight="1">
      <c r="A28" s="85">
        <v>13</v>
      </c>
      <c r="B28" s="85"/>
      <c r="C28" s="85"/>
      <c r="D28" s="85"/>
      <c r="E28" s="85"/>
      <c r="F28" s="59"/>
      <c r="G28" s="86" t="s">
        <v>158</v>
      </c>
      <c r="H28" s="59">
        <v>95</v>
      </c>
      <c r="I28" s="59"/>
      <c r="J28" s="59" t="s">
        <v>56</v>
      </c>
      <c r="K28" s="59" t="s">
        <v>79</v>
      </c>
      <c r="L28" s="41">
        <v>95</v>
      </c>
      <c r="M28" s="59">
        <v>95</v>
      </c>
      <c r="N28" s="15">
        <f>M28/L28*100</f>
        <v>100</v>
      </c>
      <c r="O28" s="59"/>
      <c r="P28" s="87"/>
      <c r="Q28" s="88"/>
    </row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4" customFormat="1" ht="9.75"/>
    <row r="96" s="14" customFormat="1" ht="9.75"/>
    <row r="97" s="14" customFormat="1" ht="9.75"/>
    <row r="98" s="14" customFormat="1" ht="9.75"/>
    <row r="99" s="14" customFormat="1" ht="9.75"/>
    <row r="100" s="14" customFormat="1" ht="9.75"/>
    <row r="101" s="14" customFormat="1" ht="9.75"/>
    <row r="102" s="14" customFormat="1" ht="9.75"/>
    <row r="103" s="14" customFormat="1" ht="9.75"/>
    <row r="104" s="14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  <row r="171" s="13" customFormat="1" ht="9.75"/>
    <row r="172" s="13" customFormat="1" ht="9.75"/>
    <row r="173" s="13" customFormat="1" ht="9.75"/>
    <row r="174" s="13" customFormat="1" ht="9.75"/>
    <row r="175" s="13" customFormat="1" ht="9.75"/>
    <row r="176" s="13" customFormat="1" ht="9.75"/>
    <row r="177" s="13" customFormat="1" ht="9.75"/>
    <row r="178" s="13" customFormat="1" ht="9.75"/>
    <row r="179" s="13" customFormat="1" ht="9.75"/>
    <row r="180" s="13" customFormat="1" ht="9.75"/>
  </sheetData>
  <sheetProtection/>
  <mergeCells count="34">
    <mergeCell ref="A1:Q1"/>
    <mergeCell ref="E3:E5"/>
    <mergeCell ref="B7:B10"/>
    <mergeCell ref="C7:C10"/>
    <mergeCell ref="D7:D10"/>
    <mergeCell ref="J3:J5"/>
    <mergeCell ref="A6:Q6"/>
    <mergeCell ref="C3:D3"/>
    <mergeCell ref="A3:A5"/>
    <mergeCell ref="L4:N4"/>
    <mergeCell ref="E7:E10"/>
    <mergeCell ref="K3:N3"/>
    <mergeCell ref="O3:O5"/>
    <mergeCell ref="A7:A10"/>
    <mergeCell ref="K4:K5"/>
    <mergeCell ref="A11:Q11"/>
    <mergeCell ref="I3:I5"/>
    <mergeCell ref="A27:O27"/>
    <mergeCell ref="C12:C13"/>
    <mergeCell ref="D12:D13"/>
    <mergeCell ref="A19:Q19"/>
    <mergeCell ref="A23:Q23"/>
    <mergeCell ref="A25:Q25"/>
    <mergeCell ref="A17:Q17"/>
    <mergeCell ref="F7:F10"/>
    <mergeCell ref="B3:B5"/>
    <mergeCell ref="E12:E13"/>
    <mergeCell ref="A21:O21"/>
    <mergeCell ref="B12:B13"/>
    <mergeCell ref="A14:Q14"/>
    <mergeCell ref="A12:A13"/>
    <mergeCell ref="F12:F13"/>
    <mergeCell ref="G3:G5"/>
    <mergeCell ref="F3:F5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view="pageBreakPreview" zoomScale="80" zoomScaleSheetLayoutView="80" zoomScalePageLayoutView="0" workbookViewId="0" topLeftCell="A1">
      <selection activeCell="K10" sqref="K10"/>
    </sheetView>
  </sheetViews>
  <sheetFormatPr defaultColWidth="9.140625" defaultRowHeight="12.75"/>
  <cols>
    <col min="1" max="1" width="5.28125" style="73" customWidth="1"/>
    <col min="2" max="2" width="38.57421875" style="73" customWidth="1"/>
    <col min="3" max="3" width="17.7109375" style="73" customWidth="1"/>
    <col min="4" max="4" width="7.7109375" style="73" hidden="1" customWidth="1"/>
    <col min="5" max="8" width="7.7109375" style="73" customWidth="1"/>
    <col min="9" max="9" width="9.421875" style="73" customWidth="1"/>
    <col min="10" max="11" width="9.7109375" style="73" customWidth="1"/>
    <col min="12" max="12" width="9.421875" style="73" customWidth="1"/>
    <col min="13" max="13" width="5.421875" style="73" customWidth="1"/>
    <col min="14" max="14" width="4.28125" style="73" customWidth="1"/>
    <col min="15" max="15" width="9.140625" style="73" customWidth="1"/>
    <col min="16" max="16" width="10.57421875" style="73" bestFit="1" customWidth="1"/>
    <col min="17" max="16384" width="9.140625" style="73" customWidth="1"/>
  </cols>
  <sheetData>
    <row r="1" s="14" customFormat="1" ht="9.75"/>
    <row r="2" spans="1:14" s="14" customFormat="1" ht="18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="14" customFormat="1" ht="9.75"/>
    <row r="4" spans="1:14" s="19" customFormat="1" ht="24" customHeight="1">
      <c r="A4" s="131" t="s">
        <v>0</v>
      </c>
      <c r="B4" s="131" t="s">
        <v>1</v>
      </c>
      <c r="C4" s="131" t="s">
        <v>4</v>
      </c>
      <c r="D4" s="28"/>
      <c r="E4" s="138" t="s">
        <v>37</v>
      </c>
      <c r="F4" s="139"/>
      <c r="G4" s="139"/>
      <c r="H4" s="140"/>
      <c r="I4" s="138" t="s">
        <v>36</v>
      </c>
      <c r="J4" s="139"/>
      <c r="K4" s="139"/>
      <c r="L4" s="139"/>
      <c r="M4" s="139"/>
      <c r="N4" s="140"/>
    </row>
    <row r="5" spans="1:14" s="19" customFormat="1" ht="47.25" customHeight="1">
      <c r="A5" s="131"/>
      <c r="B5" s="131"/>
      <c r="C5" s="131"/>
      <c r="D5" s="22" t="s">
        <v>35</v>
      </c>
      <c r="E5" s="24" t="s">
        <v>34</v>
      </c>
      <c r="F5" s="24" t="s">
        <v>33</v>
      </c>
      <c r="G5" s="24" t="s">
        <v>32</v>
      </c>
      <c r="H5" s="24" t="s">
        <v>31</v>
      </c>
      <c r="I5" s="22" t="s">
        <v>19</v>
      </c>
      <c r="J5" s="22" t="s">
        <v>20</v>
      </c>
      <c r="K5" s="22" t="s">
        <v>21</v>
      </c>
      <c r="L5" s="22" t="s">
        <v>22</v>
      </c>
      <c r="M5" s="138" t="s">
        <v>23</v>
      </c>
      <c r="N5" s="140"/>
    </row>
    <row r="6" spans="1:16" s="19" customFormat="1" ht="147" customHeight="1">
      <c r="A6" s="24"/>
      <c r="B6" s="24" t="s">
        <v>160</v>
      </c>
      <c r="C6" s="22" t="s">
        <v>123</v>
      </c>
      <c r="D6" s="26"/>
      <c r="E6" s="110" t="s">
        <v>30</v>
      </c>
      <c r="F6" s="110" t="s">
        <v>28</v>
      </c>
      <c r="G6" s="110" t="s">
        <v>28</v>
      </c>
      <c r="H6" s="110" t="s">
        <v>28</v>
      </c>
      <c r="I6" s="20">
        <f>SUM(I7+I15)</f>
        <v>17870</v>
      </c>
      <c r="J6" s="20">
        <f>SUM(J7+J15)</f>
        <v>18172</v>
      </c>
      <c r="K6" s="20">
        <f>SUM(K7+K15)</f>
        <v>17907</v>
      </c>
      <c r="L6" s="20">
        <f>K6/I6*100</f>
        <v>100.20705092333519</v>
      </c>
      <c r="M6" s="147">
        <f>K6/J6*100</f>
        <v>98.54171252476337</v>
      </c>
      <c r="N6" s="148"/>
      <c r="P6" s="25"/>
    </row>
    <row r="7" spans="1:16" s="18" customFormat="1" ht="209.25" customHeight="1">
      <c r="A7" s="69">
        <v>2</v>
      </c>
      <c r="B7" s="47" t="s">
        <v>114</v>
      </c>
      <c r="C7" s="22" t="s">
        <v>123</v>
      </c>
      <c r="D7" s="57"/>
      <c r="E7" s="26">
        <v>850</v>
      </c>
      <c r="F7" s="110" t="s">
        <v>28</v>
      </c>
      <c r="G7" s="110" t="s">
        <v>28</v>
      </c>
      <c r="H7" s="110" t="s">
        <v>28</v>
      </c>
      <c r="I7" s="20">
        <f>SUM(I8:I11)</f>
        <v>10169</v>
      </c>
      <c r="J7" s="121">
        <f>J8+J9+J11</f>
        <v>10169</v>
      </c>
      <c r="K7" s="121">
        <f>K8+K9+K11</f>
        <v>9909</v>
      </c>
      <c r="L7" s="20">
        <f>K7/I7*100</f>
        <v>97.44320975513816</v>
      </c>
      <c r="M7" s="147">
        <f>K7/J7*100</f>
        <v>97.44320975513816</v>
      </c>
      <c r="N7" s="148"/>
      <c r="O7" s="19"/>
      <c r="P7" s="19"/>
    </row>
    <row r="8" spans="1:16" s="72" customFormat="1" ht="97.5" customHeight="1">
      <c r="A8" s="17">
        <v>3</v>
      </c>
      <c r="B8" s="17" t="s">
        <v>124</v>
      </c>
      <c r="C8" s="17" t="s">
        <v>123</v>
      </c>
      <c r="D8" s="59"/>
      <c r="E8" s="111" t="s">
        <v>126</v>
      </c>
      <c r="F8" s="111" t="s">
        <v>129</v>
      </c>
      <c r="G8" s="111" t="s">
        <v>128</v>
      </c>
      <c r="H8" s="111" t="s">
        <v>127</v>
      </c>
      <c r="I8" s="15">
        <v>4377</v>
      </c>
      <c r="J8" s="70">
        <v>6761</v>
      </c>
      <c r="K8" s="70">
        <v>6501</v>
      </c>
      <c r="L8" s="15">
        <f>K8/I8*100</f>
        <v>148.5263879369431</v>
      </c>
      <c r="M8" s="146">
        <f>K8/J8*100</f>
        <v>96.15441502736282</v>
      </c>
      <c r="N8" s="146"/>
      <c r="O8" s="14"/>
      <c r="P8" s="14"/>
    </row>
    <row r="9" spans="1:16" s="72" customFormat="1" ht="102" customHeight="1">
      <c r="A9" s="17"/>
      <c r="B9" s="23" t="s">
        <v>125</v>
      </c>
      <c r="C9" s="101" t="s">
        <v>123</v>
      </c>
      <c r="D9" s="104"/>
      <c r="E9" s="112" t="s">
        <v>30</v>
      </c>
      <c r="F9" s="112" t="s">
        <v>29</v>
      </c>
      <c r="G9" s="112" t="s">
        <v>130</v>
      </c>
      <c r="H9" s="112" t="s">
        <v>127</v>
      </c>
      <c r="I9" s="119">
        <v>5792</v>
      </c>
      <c r="J9" s="120">
        <v>3408</v>
      </c>
      <c r="K9" s="120">
        <v>3408</v>
      </c>
      <c r="L9" s="119">
        <f>K9/I9*100</f>
        <v>58.83977900552486</v>
      </c>
      <c r="M9" s="143">
        <f>K9/J9*100</f>
        <v>100</v>
      </c>
      <c r="N9" s="144"/>
      <c r="O9" s="14"/>
      <c r="P9" s="14"/>
    </row>
    <row r="10" spans="1:16" s="72" customFormat="1" ht="102" customHeight="1">
      <c r="A10" s="17"/>
      <c r="B10" s="17" t="s">
        <v>117</v>
      </c>
      <c r="C10" s="17" t="s">
        <v>123</v>
      </c>
      <c r="D10" s="104"/>
      <c r="E10" s="112" t="s">
        <v>30</v>
      </c>
      <c r="F10" s="112" t="s">
        <v>131</v>
      </c>
      <c r="G10" s="112" t="s">
        <v>132</v>
      </c>
      <c r="H10" s="112" t="s">
        <v>127</v>
      </c>
      <c r="I10" s="119">
        <v>0</v>
      </c>
      <c r="J10" s="120">
        <v>0</v>
      </c>
      <c r="K10" s="120">
        <v>0</v>
      </c>
      <c r="L10" s="119">
        <v>0</v>
      </c>
      <c r="M10" s="143">
        <v>0</v>
      </c>
      <c r="N10" s="144"/>
      <c r="O10" s="14"/>
      <c r="P10" s="14"/>
    </row>
    <row r="11" spans="1:16" s="72" customFormat="1" ht="102" customHeight="1">
      <c r="A11" s="17"/>
      <c r="B11" s="17" t="s">
        <v>122</v>
      </c>
      <c r="C11" s="17" t="s">
        <v>123</v>
      </c>
      <c r="D11" s="104"/>
      <c r="E11" s="112" t="s">
        <v>30</v>
      </c>
      <c r="F11" s="112" t="s">
        <v>134</v>
      </c>
      <c r="G11" s="112" t="s">
        <v>133</v>
      </c>
      <c r="H11" s="112" t="s">
        <v>127</v>
      </c>
      <c r="I11" s="119">
        <v>0</v>
      </c>
      <c r="J11" s="120">
        <v>0</v>
      </c>
      <c r="K11" s="120">
        <v>0</v>
      </c>
      <c r="L11" s="119">
        <v>0</v>
      </c>
      <c r="M11" s="143">
        <v>0</v>
      </c>
      <c r="N11" s="144"/>
      <c r="O11" s="14"/>
      <c r="P11" s="14"/>
    </row>
    <row r="12" spans="1:14" s="14" customFormat="1" ht="60.75" customHeight="1" hidden="1">
      <c r="A12" s="17"/>
      <c r="B12" s="17"/>
      <c r="C12" s="17"/>
      <c r="D12" s="15"/>
      <c r="E12" s="16"/>
      <c r="F12" s="111"/>
      <c r="G12" s="111"/>
      <c r="H12" s="111"/>
      <c r="I12" s="118"/>
      <c r="J12" s="118"/>
      <c r="K12" s="118"/>
      <c r="L12" s="118"/>
      <c r="M12" s="149"/>
      <c r="N12" s="150"/>
    </row>
    <row r="13" spans="1:14" s="14" customFormat="1" ht="15.75" customHeight="1" hidden="1">
      <c r="A13" s="17"/>
      <c r="B13" s="17"/>
      <c r="C13" s="17"/>
      <c r="D13" s="15"/>
      <c r="E13" s="16"/>
      <c r="F13" s="111"/>
      <c r="G13" s="111"/>
      <c r="H13" s="111"/>
      <c r="I13" s="118"/>
      <c r="J13" s="118"/>
      <c r="K13" s="118"/>
      <c r="L13" s="118"/>
      <c r="M13" s="149"/>
      <c r="N13" s="150"/>
    </row>
    <row r="14" spans="1:14" s="14" customFormat="1" ht="75.75" customHeight="1" hidden="1">
      <c r="A14" s="23"/>
      <c r="B14" s="23"/>
      <c r="C14" s="17"/>
      <c r="D14" s="15"/>
      <c r="E14" s="16"/>
      <c r="F14" s="111"/>
      <c r="G14" s="111"/>
      <c r="H14" s="111"/>
      <c r="I14" s="118"/>
      <c r="J14" s="118"/>
      <c r="K14" s="118"/>
      <c r="L14" s="118"/>
      <c r="M14" s="149"/>
      <c r="N14" s="150"/>
    </row>
    <row r="15" spans="1:16" s="18" customFormat="1" ht="113.25" customHeight="1">
      <c r="A15" s="47">
        <v>5</v>
      </c>
      <c r="B15" s="24" t="s">
        <v>119</v>
      </c>
      <c r="C15" s="22" t="s">
        <v>123</v>
      </c>
      <c r="D15" s="20"/>
      <c r="E15" s="113" t="s">
        <v>30</v>
      </c>
      <c r="F15" s="113" t="s">
        <v>28</v>
      </c>
      <c r="G15" s="113" t="s">
        <v>28</v>
      </c>
      <c r="H15" s="113" t="s">
        <v>28</v>
      </c>
      <c r="I15" s="20">
        <f>SUM(I16:I17)</f>
        <v>7701</v>
      </c>
      <c r="J15" s="20">
        <f>SUM(J16:J17)</f>
        <v>8003</v>
      </c>
      <c r="K15" s="20">
        <f>SUM(K16:K17)</f>
        <v>7998</v>
      </c>
      <c r="L15" s="15">
        <f>K15/I15*100</f>
        <v>103.85664199454617</v>
      </c>
      <c r="M15" s="143">
        <f>K15/J15*100</f>
        <v>99.93752342871424</v>
      </c>
      <c r="N15" s="144"/>
      <c r="O15" s="19"/>
      <c r="P15" s="19"/>
    </row>
    <row r="16" spans="1:16" s="18" customFormat="1" ht="104.25" customHeight="1">
      <c r="A16" s="71">
        <v>6</v>
      </c>
      <c r="B16" s="17" t="s">
        <v>120</v>
      </c>
      <c r="C16" s="17" t="s">
        <v>123</v>
      </c>
      <c r="D16" s="55"/>
      <c r="E16" s="74">
        <v>861</v>
      </c>
      <c r="F16" s="74">
        <v>810</v>
      </c>
      <c r="G16" s="74">
        <v>926381</v>
      </c>
      <c r="H16" s="74">
        <v>300</v>
      </c>
      <c r="I16" s="54">
        <v>7350</v>
      </c>
      <c r="J16" s="15">
        <v>7648</v>
      </c>
      <c r="K16" s="15">
        <v>7648</v>
      </c>
      <c r="L16" s="15">
        <f>K16/I16*100</f>
        <v>104.05442176870747</v>
      </c>
      <c r="M16" s="143">
        <f>K16/J16*100</f>
        <v>100</v>
      </c>
      <c r="N16" s="144"/>
      <c r="O16" s="19"/>
      <c r="P16" s="19"/>
    </row>
    <row r="17" spans="1:16" s="18" customFormat="1" ht="130.5" customHeight="1">
      <c r="A17" s="22">
        <v>7</v>
      </c>
      <c r="B17" s="17" t="s">
        <v>121</v>
      </c>
      <c r="C17" s="17" t="s">
        <v>123</v>
      </c>
      <c r="D17" s="55"/>
      <c r="E17" s="74">
        <v>861</v>
      </c>
      <c r="F17" s="74">
        <v>811</v>
      </c>
      <c r="G17" s="74">
        <v>926043</v>
      </c>
      <c r="H17" s="74">
        <v>300</v>
      </c>
      <c r="I17" s="54">
        <v>351</v>
      </c>
      <c r="J17" s="15">
        <v>355</v>
      </c>
      <c r="K17" s="15">
        <v>350</v>
      </c>
      <c r="L17" s="15">
        <f>K17/I17*100</f>
        <v>99.71509971509973</v>
      </c>
      <c r="M17" s="143">
        <f>K17/J17*100</f>
        <v>98.59154929577466</v>
      </c>
      <c r="N17" s="144"/>
      <c r="O17" s="19"/>
      <c r="P17" s="19"/>
    </row>
    <row r="18" spans="1:14" s="14" customFormat="1" ht="31.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="14" customFormat="1" ht="9.75"/>
    <row r="20" s="14" customFormat="1" ht="9.75"/>
    <row r="21" s="14" customFormat="1" ht="9.75"/>
    <row r="22" s="14" customFormat="1" ht="9.75"/>
    <row r="23" s="14" customFormat="1" ht="9.75"/>
    <row r="24" s="14" customFormat="1" ht="9.75"/>
    <row r="25" s="14" customFormat="1" ht="9.75"/>
    <row r="26" s="14" customFormat="1" ht="9.75"/>
    <row r="27" s="14" customFormat="1" ht="9.75"/>
    <row r="28" s="14" customFormat="1" ht="9.75"/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3" customFormat="1" ht="9.75"/>
    <row r="96" s="13" customFormat="1" ht="9.75"/>
    <row r="97" s="13" customFormat="1" ht="9.75"/>
    <row r="98" s="13" customFormat="1" ht="9.75"/>
    <row r="99" s="13" customFormat="1" ht="9.75"/>
    <row r="100" s="13" customFormat="1" ht="9.75"/>
    <row r="101" s="13" customFormat="1" ht="9.75"/>
    <row r="102" s="13" customFormat="1" ht="9.75"/>
    <row r="103" s="13" customFormat="1" ht="9.75"/>
    <row r="104" s="13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</sheetData>
  <sheetProtection/>
  <mergeCells count="20">
    <mergeCell ref="M11:N11"/>
    <mergeCell ref="A2:N2"/>
    <mergeCell ref="C4:C5"/>
    <mergeCell ref="A4:A5"/>
    <mergeCell ref="B4:B5"/>
    <mergeCell ref="M5:N5"/>
    <mergeCell ref="M6:N6"/>
    <mergeCell ref="I4:N4"/>
    <mergeCell ref="E4:H4"/>
    <mergeCell ref="M9:N9"/>
    <mergeCell ref="M10:N10"/>
    <mergeCell ref="A18:N18"/>
    <mergeCell ref="M8:N8"/>
    <mergeCell ref="M7:N7"/>
    <mergeCell ref="M17:N17"/>
    <mergeCell ref="M16:N16"/>
    <mergeCell ref="M15:N15"/>
    <mergeCell ref="M13:N13"/>
    <mergeCell ref="M14:N14"/>
    <mergeCell ref="M12:N12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9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1">
      <selection activeCell="B7" sqref="B7:B12"/>
    </sheetView>
  </sheetViews>
  <sheetFormatPr defaultColWidth="9.140625" defaultRowHeight="12.75"/>
  <cols>
    <col min="1" max="1" width="4.57421875" style="30" customWidth="1"/>
    <col min="2" max="2" width="41.421875" style="30" customWidth="1"/>
    <col min="3" max="3" width="27.28125" style="30" customWidth="1"/>
    <col min="4" max="4" width="14.00390625" style="29" hidden="1" customWidth="1"/>
    <col min="5" max="5" width="10.28125" style="29" hidden="1" customWidth="1"/>
    <col min="6" max="6" width="10.00390625" style="29" hidden="1" customWidth="1"/>
    <col min="7" max="7" width="21.57421875" style="29" hidden="1" customWidth="1"/>
    <col min="8" max="8" width="17.00390625" style="29" customWidth="1"/>
    <col min="9" max="9" width="21.57421875" style="29" customWidth="1"/>
    <col min="10" max="10" width="25.00390625" style="29" customWidth="1"/>
    <col min="11" max="16384" width="9.140625" style="12" customWidth="1"/>
  </cols>
  <sheetData>
    <row r="1" spans="1:10" s="14" customFormat="1" ht="9.75">
      <c r="A1" s="34"/>
      <c r="B1" s="34"/>
      <c r="C1" s="34"/>
      <c r="D1" s="33"/>
      <c r="E1" s="33"/>
      <c r="F1" s="33"/>
      <c r="G1" s="33"/>
      <c r="H1" s="33"/>
      <c r="I1" s="33"/>
      <c r="J1" s="33"/>
    </row>
    <row r="2" spans="1:10" s="14" customFormat="1" ht="12" customHeight="1">
      <c r="A2" s="158" t="s">
        <v>167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14" customFormat="1" ht="9.75">
      <c r="A3" s="34"/>
      <c r="B3" s="34"/>
      <c r="C3" s="34"/>
      <c r="D3" s="33"/>
      <c r="E3" s="33"/>
      <c r="F3" s="33"/>
      <c r="G3" s="33"/>
      <c r="H3" s="33"/>
      <c r="I3" s="33"/>
      <c r="J3" s="33"/>
    </row>
    <row r="4" spans="1:10" s="19" customFormat="1" ht="18.75" customHeight="1">
      <c r="A4" s="159" t="s">
        <v>0</v>
      </c>
      <c r="B4" s="159" t="s">
        <v>1</v>
      </c>
      <c r="C4" s="159" t="s">
        <v>55</v>
      </c>
      <c r="D4" s="40"/>
      <c r="E4" s="39"/>
      <c r="F4" s="39"/>
      <c r="G4" s="39"/>
      <c r="H4" s="162" t="s">
        <v>54</v>
      </c>
      <c r="I4" s="163" t="s">
        <v>53</v>
      </c>
      <c r="J4" s="162" t="s">
        <v>52</v>
      </c>
    </row>
    <row r="5" spans="1:10" s="19" customFormat="1" ht="8.25" customHeight="1">
      <c r="A5" s="160"/>
      <c r="B5" s="160"/>
      <c r="C5" s="160"/>
      <c r="D5" s="38"/>
      <c r="E5" s="37"/>
      <c r="F5" s="37"/>
      <c r="G5" s="37"/>
      <c r="H5" s="162"/>
      <c r="I5" s="164"/>
      <c r="J5" s="162"/>
    </row>
    <row r="6" spans="1:10" s="19" customFormat="1" ht="8.25" customHeight="1">
      <c r="A6" s="161"/>
      <c r="B6" s="161"/>
      <c r="C6" s="161"/>
      <c r="D6" s="36"/>
      <c r="E6" s="35"/>
      <c r="F6" s="35"/>
      <c r="G6" s="35"/>
      <c r="H6" s="162"/>
      <c r="I6" s="165"/>
      <c r="J6" s="162"/>
    </row>
    <row r="7" spans="1:10" s="19" customFormat="1" ht="14.25" customHeight="1">
      <c r="A7" s="157" t="s">
        <v>6</v>
      </c>
      <c r="B7" s="157" t="s">
        <v>161</v>
      </c>
      <c r="C7" s="58" t="s">
        <v>42</v>
      </c>
      <c r="D7" s="109">
        <v>72767720.6</v>
      </c>
      <c r="E7" s="109" t="e">
        <f>E8+E9+E10+E11+E12</f>
        <v>#REF!</v>
      </c>
      <c r="F7" s="109">
        <v>11847494</v>
      </c>
      <c r="G7" s="109" t="e">
        <f>G8+G9+G10+G11+G12</f>
        <v>#REF!</v>
      </c>
      <c r="H7" s="114">
        <f aca="true" t="shared" si="0" ref="H7:I12">H13+H49</f>
        <v>71968</v>
      </c>
      <c r="I7" s="114">
        <f t="shared" si="0"/>
        <v>72028.9</v>
      </c>
      <c r="J7" s="59">
        <f>I7/H7*100</f>
        <v>100.08462094264117</v>
      </c>
    </row>
    <row r="8" spans="1:10" s="19" customFormat="1" ht="14.25" customHeight="1">
      <c r="A8" s="157"/>
      <c r="B8" s="157"/>
      <c r="C8" s="58" t="s">
        <v>41</v>
      </c>
      <c r="D8" s="109" t="e">
        <f>D14+D50+#REF!</f>
        <v>#REF!</v>
      </c>
      <c r="E8" s="109" t="e">
        <f>E14+E50+#REF!</f>
        <v>#REF!</v>
      </c>
      <c r="F8" s="109" t="e">
        <f>F14+F50+#REF!</f>
        <v>#REF!</v>
      </c>
      <c r="G8" s="109" t="e">
        <f>G14+G50+#REF!</f>
        <v>#REF!</v>
      </c>
      <c r="H8" s="114">
        <f t="shared" si="0"/>
        <v>0</v>
      </c>
      <c r="I8" s="114">
        <f t="shared" si="0"/>
        <v>0</v>
      </c>
      <c r="J8" s="59">
        <v>0</v>
      </c>
    </row>
    <row r="9" spans="1:10" s="19" customFormat="1" ht="14.25" customHeight="1">
      <c r="A9" s="157"/>
      <c r="B9" s="157"/>
      <c r="C9" s="58" t="s">
        <v>40</v>
      </c>
      <c r="D9" s="109" t="e">
        <f>D15+D51+#REF!</f>
        <v>#REF!</v>
      </c>
      <c r="E9" s="109" t="e">
        <f>E15+E51+#REF!</f>
        <v>#REF!</v>
      </c>
      <c r="F9" s="109" t="e">
        <f>F15+F51+#REF!</f>
        <v>#REF!</v>
      </c>
      <c r="G9" s="109" t="e">
        <f>G15+G51+#REF!</f>
        <v>#REF!</v>
      </c>
      <c r="H9" s="114">
        <f t="shared" si="0"/>
        <v>54098</v>
      </c>
      <c r="I9" s="114">
        <f t="shared" si="0"/>
        <v>54122.1</v>
      </c>
      <c r="J9" s="59">
        <f>I9/H9*100</f>
        <v>100.04454878184038</v>
      </c>
    </row>
    <row r="10" spans="1:10" s="19" customFormat="1" ht="14.25" customHeight="1">
      <c r="A10" s="157"/>
      <c r="B10" s="157"/>
      <c r="C10" s="58" t="s">
        <v>39</v>
      </c>
      <c r="D10" s="109">
        <v>263608.3</v>
      </c>
      <c r="E10" s="109" t="e">
        <f>E16+E52+#REF!</f>
        <v>#REF!</v>
      </c>
      <c r="F10" s="109" t="e">
        <f>F16+F52+#REF!</f>
        <v>#REF!</v>
      </c>
      <c r="G10" s="109" t="e">
        <f>G16+G52+#REF!</f>
        <v>#REF!</v>
      </c>
      <c r="H10" s="114">
        <f t="shared" si="0"/>
        <v>17870</v>
      </c>
      <c r="I10" s="114">
        <f t="shared" si="0"/>
        <v>17906.8</v>
      </c>
      <c r="J10" s="59">
        <f>I10/H10*100</f>
        <v>100.205931729155</v>
      </c>
    </row>
    <row r="11" spans="1:10" s="19" customFormat="1" ht="23.25" customHeight="1">
      <c r="A11" s="157"/>
      <c r="B11" s="157"/>
      <c r="C11" s="58" t="s">
        <v>80</v>
      </c>
      <c r="D11" s="109">
        <v>1406625.6</v>
      </c>
      <c r="E11" s="109" t="e">
        <f>E17+E53+#REF!</f>
        <v>#REF!</v>
      </c>
      <c r="F11" s="109" t="e">
        <f>F17+F53+#REF!</f>
        <v>#REF!</v>
      </c>
      <c r="G11" s="109" t="e">
        <f>G17+G53+#REF!</f>
        <v>#REF!</v>
      </c>
      <c r="H11" s="114">
        <f t="shared" si="0"/>
        <v>0</v>
      </c>
      <c r="I11" s="114">
        <f t="shared" si="0"/>
        <v>0</v>
      </c>
      <c r="J11" s="59">
        <v>0</v>
      </c>
    </row>
    <row r="12" spans="1:10" s="60" customFormat="1" ht="14.25" customHeight="1">
      <c r="A12" s="157"/>
      <c r="B12" s="157"/>
      <c r="C12" s="58" t="s">
        <v>38</v>
      </c>
      <c r="D12" s="109" t="e">
        <f>D18+D54+#REF!</f>
        <v>#REF!</v>
      </c>
      <c r="E12" s="109" t="e">
        <f>E18+E54+#REF!</f>
        <v>#REF!</v>
      </c>
      <c r="F12" s="109" t="e">
        <f>F18+F54+#REF!</f>
        <v>#REF!</v>
      </c>
      <c r="G12" s="109" t="e">
        <f>G18+G54+#REF!</f>
        <v>#REF!</v>
      </c>
      <c r="H12" s="114">
        <f t="shared" si="0"/>
        <v>0</v>
      </c>
      <c r="I12" s="114">
        <f t="shared" si="0"/>
        <v>0</v>
      </c>
      <c r="J12" s="59">
        <v>0</v>
      </c>
    </row>
    <row r="13" spans="1:10" s="19" customFormat="1" ht="14.25" customHeight="1">
      <c r="A13" s="157" t="s">
        <v>51</v>
      </c>
      <c r="B13" s="157" t="s">
        <v>114</v>
      </c>
      <c r="C13" s="58" t="s">
        <v>42</v>
      </c>
      <c r="D13" s="109" t="e">
        <f>D14+D15+D16+D17+D18</f>
        <v>#REF!</v>
      </c>
      <c r="E13" s="109" t="e">
        <f>E14+E15+E16+E17+E18</f>
        <v>#REF!</v>
      </c>
      <c r="F13" s="109" t="e">
        <f>F14+F15+F16+F17+F18</f>
        <v>#REF!</v>
      </c>
      <c r="G13" s="109" t="e">
        <f>G14+G15+G16+G17+G18</f>
        <v>#REF!</v>
      </c>
      <c r="H13" s="114">
        <f aca="true" t="shared" si="1" ref="H13:I18">SUM(H19+H25+H31+H37+H43)</f>
        <v>63793</v>
      </c>
      <c r="I13" s="114">
        <f t="shared" si="1"/>
        <v>63533</v>
      </c>
      <c r="J13" s="59">
        <f>I13/H13*100</f>
        <v>99.59243177151097</v>
      </c>
    </row>
    <row r="14" spans="1:10" s="19" customFormat="1" ht="14.25" customHeight="1">
      <c r="A14" s="157"/>
      <c r="B14" s="157"/>
      <c r="C14" s="58" t="s">
        <v>41</v>
      </c>
      <c r="D14" s="109" t="e">
        <f>D20+D26+D32+D38+D44+#REF!+#REF!+#REF!+#REF!+#REF!+#REF!+#REF!+#REF!+#REF!</f>
        <v>#REF!</v>
      </c>
      <c r="E14" s="109" t="e">
        <f>E20+E26+E32+E38+E44+#REF!+#REF!+#REF!+#REF!+#REF!+#REF!+#REF!+#REF!+#REF!</f>
        <v>#REF!</v>
      </c>
      <c r="F14" s="109" t="e">
        <f>F20+F26+F32+F38+F44+#REF!+#REF!+#REF!+#REF!+#REF!+#REF!+#REF!+#REF!+#REF!</f>
        <v>#REF!</v>
      </c>
      <c r="G14" s="109" t="e">
        <f>G20+G26+G32+G38+G44+#REF!+#REF!+#REF!+#REF!+#REF!+#REF!+#REF!+#REF!+#REF!</f>
        <v>#REF!</v>
      </c>
      <c r="H14" s="114">
        <f t="shared" si="1"/>
        <v>0</v>
      </c>
      <c r="I14" s="114">
        <f t="shared" si="1"/>
        <v>0</v>
      </c>
      <c r="J14" s="59">
        <f>SUM(J20+J26+J32+J38+J44)</f>
        <v>0</v>
      </c>
    </row>
    <row r="15" spans="1:10" s="19" customFormat="1" ht="14.25" customHeight="1">
      <c r="A15" s="157"/>
      <c r="B15" s="157"/>
      <c r="C15" s="58" t="s">
        <v>40</v>
      </c>
      <c r="D15" s="109" t="e">
        <f>D21+D27+D33+D39+D45+#REF!+#REF!+#REF!+#REF!+#REF!+#REF!+#REF!+#REF!+#REF!</f>
        <v>#REF!</v>
      </c>
      <c r="E15" s="109" t="e">
        <f>E21+E27+E33+E39+E45+#REF!+#REF!+#REF!+#REF!+#REF!+#REF!+#REF!+#REF!+#REF!</f>
        <v>#REF!</v>
      </c>
      <c r="F15" s="109" t="e">
        <f>F21+F27+F33+F39+F45+#REF!+#REF!+#REF!+#REF!+#REF!+#REF!+#REF!+#REF!+#REF!</f>
        <v>#REF!</v>
      </c>
      <c r="G15" s="109" t="e">
        <f>G21+G27+G33+G39+G45+#REF!+#REF!+#REF!+#REF!+#REF!+#REF!+#REF!+#REF!+#REF!</f>
        <v>#REF!</v>
      </c>
      <c r="H15" s="114">
        <f t="shared" si="1"/>
        <v>53624</v>
      </c>
      <c r="I15" s="114">
        <f t="shared" si="1"/>
        <v>53624</v>
      </c>
      <c r="J15" s="59">
        <f>SUM(J21+J27+J33+J39+J45)</f>
        <v>0</v>
      </c>
    </row>
    <row r="16" spans="1:10" s="19" customFormat="1" ht="14.25" customHeight="1">
      <c r="A16" s="157"/>
      <c r="B16" s="157"/>
      <c r="C16" s="58" t="s">
        <v>39</v>
      </c>
      <c r="D16" s="109" t="e">
        <f>D22+D28+D34+D40+D46+#REF!+#REF!+#REF!+#REF!+#REF!+#REF!+#REF!+#REF!+#REF!</f>
        <v>#REF!</v>
      </c>
      <c r="E16" s="109" t="e">
        <f>E22+E28+E34+E40+E46+#REF!+#REF!+#REF!+#REF!+#REF!+#REF!+#REF!+#REF!+#REF!</f>
        <v>#REF!</v>
      </c>
      <c r="F16" s="109" t="e">
        <f>F22+F28+F34+F40+F46+#REF!+#REF!+#REF!+#REF!+#REF!+#REF!+#REF!+#REF!+#REF!</f>
        <v>#REF!</v>
      </c>
      <c r="G16" s="109" t="e">
        <f>G22+G28+G34+G40+G46+#REF!+#REF!+#REF!+#REF!+#REF!+#REF!+#REF!+#REF!+#REF!</f>
        <v>#REF!</v>
      </c>
      <c r="H16" s="114">
        <f t="shared" si="1"/>
        <v>10169</v>
      </c>
      <c r="I16" s="114">
        <f t="shared" si="1"/>
        <v>9909</v>
      </c>
      <c r="J16" s="59">
        <f>I16/H16*100</f>
        <v>97.44320975513816</v>
      </c>
    </row>
    <row r="17" spans="1:10" s="19" customFormat="1" ht="21.75" customHeight="1">
      <c r="A17" s="157"/>
      <c r="B17" s="157"/>
      <c r="C17" s="58" t="s">
        <v>80</v>
      </c>
      <c r="D17" s="109" t="e">
        <f>D23+D29+D35+D41+D47+#REF!+#REF!+#REF!+#REF!+#REF!+#REF!+#REF!+#REF!+#REF!</f>
        <v>#REF!</v>
      </c>
      <c r="E17" s="109" t="e">
        <f>E23+E29+E35+E41+E47+#REF!+#REF!+#REF!+#REF!+#REF!+#REF!+#REF!+#REF!+#REF!</f>
        <v>#REF!</v>
      </c>
      <c r="F17" s="109" t="e">
        <f>F23+F29+F35+F41+F47+#REF!+#REF!+#REF!+#REF!+#REF!+#REF!+#REF!+#REF!+#REF!</f>
        <v>#REF!</v>
      </c>
      <c r="G17" s="109" t="e">
        <f>G23+G29+G35+G41+G47+#REF!+#REF!+#REF!+#REF!+#REF!+#REF!+#REF!+#REF!+#REF!</f>
        <v>#REF!</v>
      </c>
      <c r="H17" s="114">
        <f t="shared" si="1"/>
        <v>0</v>
      </c>
      <c r="I17" s="114">
        <f t="shared" si="1"/>
        <v>0</v>
      </c>
      <c r="J17" s="59">
        <f>SUM(J23+J29+J35+J41+J47)</f>
        <v>0</v>
      </c>
    </row>
    <row r="18" spans="1:10" s="19" customFormat="1" ht="14.25" customHeight="1">
      <c r="A18" s="157"/>
      <c r="B18" s="157"/>
      <c r="C18" s="58" t="s">
        <v>38</v>
      </c>
      <c r="D18" s="109" t="e">
        <f>#REF!+#REF!</f>
        <v>#REF!</v>
      </c>
      <c r="E18" s="109" t="e">
        <f>#REF!+#REF!</f>
        <v>#REF!</v>
      </c>
      <c r="F18" s="109" t="e">
        <f>#REF!+#REF!</f>
        <v>#REF!</v>
      </c>
      <c r="G18" s="109" t="e">
        <f>#REF!+#REF!</f>
        <v>#REF!</v>
      </c>
      <c r="H18" s="114">
        <f t="shared" si="1"/>
        <v>0</v>
      </c>
      <c r="I18" s="114">
        <f t="shared" si="1"/>
        <v>0</v>
      </c>
      <c r="J18" s="59">
        <f>SUM(J24+J30+J36+J42+J48)</f>
        <v>0</v>
      </c>
    </row>
    <row r="19" spans="1:10" s="14" customFormat="1" ht="14.25" customHeight="1">
      <c r="A19" s="154" t="s">
        <v>50</v>
      </c>
      <c r="B19" s="154" t="s">
        <v>115</v>
      </c>
      <c r="C19" s="58" t="s">
        <v>42</v>
      </c>
      <c r="D19" s="109">
        <f>D20+D21+D22+D23+D24</f>
        <v>3763.3</v>
      </c>
      <c r="E19" s="109">
        <f>E20+E21+E22+E23+E24</f>
        <v>3763.3</v>
      </c>
      <c r="F19" s="109"/>
      <c r="G19" s="109"/>
      <c r="H19" s="114">
        <f>H20+H21+H22+H23+H24</f>
        <v>4377</v>
      </c>
      <c r="I19" s="114">
        <f>I20+I21+I22+I23+I24</f>
        <v>6501</v>
      </c>
      <c r="J19" s="114">
        <f>I19/H19*100</f>
        <v>148.5263879369431</v>
      </c>
    </row>
    <row r="20" spans="1:10" s="14" customFormat="1" ht="14.25" customHeight="1">
      <c r="A20" s="155"/>
      <c r="B20" s="155"/>
      <c r="C20" s="61" t="s">
        <v>41</v>
      </c>
      <c r="D20" s="59"/>
      <c r="E20" s="59"/>
      <c r="F20" s="59"/>
      <c r="G20" s="59"/>
      <c r="H20" s="11"/>
      <c r="I20" s="11"/>
      <c r="J20" s="59"/>
    </row>
    <row r="21" spans="1:10" s="14" customFormat="1" ht="14.25" customHeight="1">
      <c r="A21" s="155"/>
      <c r="B21" s="155"/>
      <c r="C21" s="61" t="s">
        <v>40</v>
      </c>
      <c r="D21" s="59"/>
      <c r="E21" s="59"/>
      <c r="F21" s="59"/>
      <c r="G21" s="59"/>
      <c r="H21" s="59"/>
      <c r="I21" s="59"/>
      <c r="J21" s="59"/>
    </row>
    <row r="22" spans="1:10" s="14" customFormat="1" ht="14.25" customHeight="1">
      <c r="A22" s="155"/>
      <c r="B22" s="155"/>
      <c r="C22" s="61" t="s">
        <v>39</v>
      </c>
      <c r="D22" s="59"/>
      <c r="E22" s="59"/>
      <c r="F22" s="59"/>
      <c r="G22" s="59"/>
      <c r="H22" s="59">
        <v>4377</v>
      </c>
      <c r="I22" s="59">
        <v>6501</v>
      </c>
      <c r="J22" s="59">
        <f>I22/H22*100</f>
        <v>148.5263879369431</v>
      </c>
    </row>
    <row r="23" spans="1:10" s="14" customFormat="1" ht="21.75" customHeight="1">
      <c r="A23" s="155"/>
      <c r="B23" s="155"/>
      <c r="C23" s="61" t="s">
        <v>80</v>
      </c>
      <c r="D23" s="59">
        <f>SUM(E23:J23)</f>
        <v>3763.3</v>
      </c>
      <c r="E23" s="59">
        <v>3763.3</v>
      </c>
      <c r="F23" s="59"/>
      <c r="G23" s="59"/>
      <c r="H23" s="59"/>
      <c r="I23" s="59"/>
      <c r="J23" s="59"/>
    </row>
    <row r="24" spans="1:10" s="14" customFormat="1" ht="14.25" customHeight="1">
      <c r="A24" s="156"/>
      <c r="B24" s="156"/>
      <c r="C24" s="61" t="s">
        <v>38</v>
      </c>
      <c r="D24" s="59"/>
      <c r="E24" s="59"/>
      <c r="F24" s="59"/>
      <c r="G24" s="59"/>
      <c r="H24" s="59"/>
      <c r="I24" s="59"/>
      <c r="J24" s="59"/>
    </row>
    <row r="25" spans="1:10" s="14" customFormat="1" ht="14.25" customHeight="1">
      <c r="A25" s="154" t="s">
        <v>49</v>
      </c>
      <c r="B25" s="154" t="s">
        <v>116</v>
      </c>
      <c r="C25" s="58" t="s">
        <v>42</v>
      </c>
      <c r="D25" s="109">
        <f>D26+D27+D28+D29+D30</f>
        <v>168795.9</v>
      </c>
      <c r="E25" s="109">
        <f>E26+E27+E28+E29+E30</f>
        <v>168795.9</v>
      </c>
      <c r="F25" s="109"/>
      <c r="G25" s="109"/>
      <c r="H25" s="62">
        <f>H26+H27+H28+H29+H30</f>
        <v>59416</v>
      </c>
      <c r="I25" s="62">
        <f>I26+I27+I28+I29+I30</f>
        <v>57032</v>
      </c>
      <c r="J25" s="114">
        <f>I25/H25*100</f>
        <v>95.98761276423858</v>
      </c>
    </row>
    <row r="26" spans="1:10" s="14" customFormat="1" ht="14.25" customHeight="1">
      <c r="A26" s="155"/>
      <c r="B26" s="155"/>
      <c r="C26" s="61" t="s">
        <v>41</v>
      </c>
      <c r="D26" s="59"/>
      <c r="E26" s="59"/>
      <c r="F26" s="59"/>
      <c r="G26" s="59"/>
      <c r="H26" s="11"/>
      <c r="I26" s="11"/>
      <c r="J26" s="59"/>
    </row>
    <row r="27" spans="1:10" s="14" customFormat="1" ht="14.25" customHeight="1">
      <c r="A27" s="155"/>
      <c r="B27" s="155"/>
      <c r="C27" s="61" t="s">
        <v>40</v>
      </c>
      <c r="D27" s="59"/>
      <c r="E27" s="59"/>
      <c r="F27" s="59"/>
      <c r="G27" s="59"/>
      <c r="H27" s="59">
        <v>53624</v>
      </c>
      <c r="I27" s="59">
        <v>53624</v>
      </c>
      <c r="J27" s="59"/>
    </row>
    <row r="28" spans="1:10" s="14" customFormat="1" ht="14.25" customHeight="1">
      <c r="A28" s="155"/>
      <c r="B28" s="155"/>
      <c r="C28" s="61" t="s">
        <v>39</v>
      </c>
      <c r="D28" s="59"/>
      <c r="E28" s="59"/>
      <c r="F28" s="59"/>
      <c r="G28" s="59"/>
      <c r="H28" s="59">
        <v>5792</v>
      </c>
      <c r="I28" s="59">
        <v>3408</v>
      </c>
      <c r="J28" s="59">
        <f>I28/H28*100</f>
        <v>58.83977900552486</v>
      </c>
    </row>
    <row r="29" spans="1:10" s="14" customFormat="1" ht="23.25" customHeight="1">
      <c r="A29" s="155"/>
      <c r="B29" s="155"/>
      <c r="C29" s="61" t="s">
        <v>80</v>
      </c>
      <c r="D29" s="59">
        <f>SUM(E29:J29)</f>
        <v>168795.9</v>
      </c>
      <c r="E29" s="59">
        <v>168795.9</v>
      </c>
      <c r="F29" s="59"/>
      <c r="G29" s="59"/>
      <c r="H29" s="59"/>
      <c r="I29" s="59"/>
      <c r="J29" s="59"/>
    </row>
    <row r="30" spans="1:10" s="14" customFormat="1" ht="14.25" customHeight="1">
      <c r="A30" s="156"/>
      <c r="B30" s="156"/>
      <c r="C30" s="61" t="s">
        <v>38</v>
      </c>
      <c r="D30" s="59"/>
      <c r="E30" s="59"/>
      <c r="F30" s="59"/>
      <c r="G30" s="59"/>
      <c r="H30" s="59"/>
      <c r="I30" s="59"/>
      <c r="J30" s="59"/>
    </row>
    <row r="31" spans="1:10" s="14" customFormat="1" ht="14.25" customHeight="1">
      <c r="A31" s="154" t="s">
        <v>48</v>
      </c>
      <c r="B31" s="154" t="s">
        <v>117</v>
      </c>
      <c r="C31" s="58" t="s">
        <v>42</v>
      </c>
      <c r="D31" s="109">
        <f>D32+D33+D34+D35+D36</f>
        <v>21022.2</v>
      </c>
      <c r="E31" s="109">
        <f>E32+E33+E34+E35+E36</f>
        <v>21022.2</v>
      </c>
      <c r="F31" s="109"/>
      <c r="G31" s="109"/>
      <c r="H31" s="114">
        <f>H32+H33+H34+H35+H36</f>
        <v>0</v>
      </c>
      <c r="I31" s="114">
        <f>I32+I33+I34+I35+I36</f>
        <v>0</v>
      </c>
      <c r="J31" s="114">
        <v>0</v>
      </c>
    </row>
    <row r="32" spans="1:10" s="14" customFormat="1" ht="14.25" customHeight="1">
      <c r="A32" s="155"/>
      <c r="B32" s="155"/>
      <c r="C32" s="61" t="s">
        <v>41</v>
      </c>
      <c r="D32" s="59"/>
      <c r="E32" s="59"/>
      <c r="F32" s="59"/>
      <c r="G32" s="59"/>
      <c r="H32" s="59"/>
      <c r="I32" s="41"/>
      <c r="J32" s="59"/>
    </row>
    <row r="33" spans="1:10" s="14" customFormat="1" ht="14.25" customHeight="1">
      <c r="A33" s="155"/>
      <c r="B33" s="155"/>
      <c r="C33" s="61" t="s">
        <v>40</v>
      </c>
      <c r="D33" s="59"/>
      <c r="E33" s="59"/>
      <c r="F33" s="59"/>
      <c r="G33" s="59"/>
      <c r="H33" s="59"/>
      <c r="I33" s="41"/>
      <c r="J33" s="59"/>
    </row>
    <row r="34" spans="1:10" s="14" customFormat="1" ht="14.25" customHeight="1">
      <c r="A34" s="155"/>
      <c r="B34" s="155"/>
      <c r="C34" s="61" t="s">
        <v>39</v>
      </c>
      <c r="D34" s="59"/>
      <c r="E34" s="59"/>
      <c r="F34" s="59"/>
      <c r="G34" s="59"/>
      <c r="H34" s="59">
        <v>0</v>
      </c>
      <c r="I34" s="41">
        <v>0</v>
      </c>
      <c r="J34" s="59">
        <v>0</v>
      </c>
    </row>
    <row r="35" spans="1:10" s="14" customFormat="1" ht="21" customHeight="1">
      <c r="A35" s="155"/>
      <c r="B35" s="155"/>
      <c r="C35" s="61" t="s">
        <v>80</v>
      </c>
      <c r="D35" s="59">
        <f>SUM(E35:J35)</f>
        <v>21022.2</v>
      </c>
      <c r="E35" s="59">
        <v>21022.2</v>
      </c>
      <c r="F35" s="59"/>
      <c r="G35" s="59"/>
      <c r="H35" s="115"/>
      <c r="I35" s="115"/>
      <c r="J35" s="115"/>
    </row>
    <row r="36" spans="1:10" s="14" customFormat="1" ht="14.25" customHeight="1">
      <c r="A36" s="156"/>
      <c r="B36" s="156"/>
      <c r="C36" s="61" t="s">
        <v>38</v>
      </c>
      <c r="D36" s="59"/>
      <c r="E36" s="59"/>
      <c r="F36" s="59"/>
      <c r="G36" s="59"/>
      <c r="H36" s="115"/>
      <c r="I36" s="115"/>
      <c r="J36" s="115"/>
    </row>
    <row r="37" spans="1:10" s="14" customFormat="1" ht="12" customHeight="1">
      <c r="A37" s="154" t="s">
        <v>47</v>
      </c>
      <c r="B37" s="154" t="s">
        <v>122</v>
      </c>
      <c r="C37" s="58" t="s">
        <v>42</v>
      </c>
      <c r="D37" s="109">
        <f>D38+D39+D40+D41+D42</f>
        <v>5654.7</v>
      </c>
      <c r="E37" s="109">
        <f>E38+E39+E40+E41+E42</f>
        <v>5654.7</v>
      </c>
      <c r="F37" s="109"/>
      <c r="G37" s="109"/>
      <c r="H37" s="114">
        <f>H38+H39+H40+H41+H42</f>
        <v>0</v>
      </c>
      <c r="I37" s="114">
        <f>I38+I39+I40+I41+I42</f>
        <v>0</v>
      </c>
      <c r="J37" s="114">
        <v>0</v>
      </c>
    </row>
    <row r="38" spans="1:10" s="14" customFormat="1" ht="14.25" customHeight="1">
      <c r="A38" s="155"/>
      <c r="B38" s="155"/>
      <c r="C38" s="61" t="s">
        <v>41</v>
      </c>
      <c r="D38" s="59"/>
      <c r="E38" s="59"/>
      <c r="F38" s="59"/>
      <c r="G38" s="59"/>
      <c r="H38" s="41"/>
      <c r="I38" s="41"/>
      <c r="J38" s="59"/>
    </row>
    <row r="39" spans="1:10" s="14" customFormat="1" ht="14.25" customHeight="1">
      <c r="A39" s="155"/>
      <c r="B39" s="155"/>
      <c r="C39" s="61" t="s">
        <v>40</v>
      </c>
      <c r="D39" s="59"/>
      <c r="E39" s="59"/>
      <c r="F39" s="59"/>
      <c r="G39" s="59"/>
      <c r="H39" s="41"/>
      <c r="I39" s="41"/>
      <c r="J39" s="59"/>
    </row>
    <row r="40" spans="1:10" s="14" customFormat="1" ht="14.25" customHeight="1">
      <c r="A40" s="155"/>
      <c r="B40" s="155"/>
      <c r="C40" s="61" t="s">
        <v>39</v>
      </c>
      <c r="D40" s="59"/>
      <c r="E40" s="59"/>
      <c r="F40" s="59"/>
      <c r="G40" s="59"/>
      <c r="H40" s="41">
        <v>0</v>
      </c>
      <c r="I40" s="41">
        <v>0</v>
      </c>
      <c r="J40" s="59">
        <v>0</v>
      </c>
    </row>
    <row r="41" spans="1:10" s="14" customFormat="1" ht="19.5" customHeight="1">
      <c r="A41" s="155"/>
      <c r="B41" s="155"/>
      <c r="C41" s="61" t="s">
        <v>80</v>
      </c>
      <c r="D41" s="59">
        <f>SUM(E41:J41)</f>
        <v>5654.7</v>
      </c>
      <c r="E41" s="59">
        <v>5654.7</v>
      </c>
      <c r="F41" s="59"/>
      <c r="G41" s="59"/>
      <c r="H41" s="41"/>
      <c r="I41" s="41"/>
      <c r="J41" s="59"/>
    </row>
    <row r="42" spans="1:10" s="14" customFormat="1" ht="15.75" customHeight="1">
      <c r="A42" s="156"/>
      <c r="B42" s="156"/>
      <c r="C42" s="61" t="s">
        <v>38</v>
      </c>
      <c r="D42" s="59"/>
      <c r="E42" s="59"/>
      <c r="F42" s="59"/>
      <c r="G42" s="59"/>
      <c r="H42" s="41"/>
      <c r="I42" s="41"/>
      <c r="J42" s="59"/>
    </row>
    <row r="43" spans="1:10" s="14" customFormat="1" ht="11.25" customHeight="1">
      <c r="A43" s="151" t="s">
        <v>46</v>
      </c>
      <c r="B43" s="151" t="s">
        <v>118</v>
      </c>
      <c r="C43" s="63" t="s">
        <v>42</v>
      </c>
      <c r="D43" s="64">
        <f aca="true" t="shared" si="2" ref="D43:I43">D44+D45+D46+D47+D48</f>
        <v>34493.7</v>
      </c>
      <c r="E43" s="64">
        <f t="shared" si="2"/>
        <v>6220.2</v>
      </c>
      <c r="F43" s="64">
        <f t="shared" si="2"/>
        <v>11309.4</v>
      </c>
      <c r="G43" s="64">
        <f t="shared" si="2"/>
        <v>16964.1</v>
      </c>
      <c r="H43" s="114">
        <f t="shared" si="2"/>
        <v>0</v>
      </c>
      <c r="I43" s="114">
        <f t="shared" si="2"/>
        <v>0</v>
      </c>
      <c r="J43" s="114">
        <v>0</v>
      </c>
    </row>
    <row r="44" spans="1:10" s="14" customFormat="1" ht="14.25" customHeight="1">
      <c r="A44" s="152"/>
      <c r="B44" s="152"/>
      <c r="C44" s="65" t="s">
        <v>41</v>
      </c>
      <c r="D44" s="66">
        <f>SUM(E44:J44)</f>
        <v>0</v>
      </c>
      <c r="E44" s="66"/>
      <c r="F44" s="66"/>
      <c r="G44" s="66"/>
      <c r="H44" s="59"/>
      <c r="I44" s="59"/>
      <c r="J44" s="59"/>
    </row>
    <row r="45" spans="1:10" s="14" customFormat="1" ht="14.25" customHeight="1">
      <c r="A45" s="152"/>
      <c r="B45" s="152"/>
      <c r="C45" s="65" t="s">
        <v>40</v>
      </c>
      <c r="D45" s="66"/>
      <c r="E45" s="66"/>
      <c r="F45" s="66"/>
      <c r="G45" s="66"/>
      <c r="H45" s="59"/>
      <c r="I45" s="59"/>
      <c r="J45" s="59"/>
    </row>
    <row r="46" spans="1:10" s="14" customFormat="1" ht="14.25" customHeight="1">
      <c r="A46" s="152"/>
      <c r="B46" s="152"/>
      <c r="C46" s="65" t="s">
        <v>39</v>
      </c>
      <c r="D46" s="66"/>
      <c r="E46" s="66"/>
      <c r="F46" s="66"/>
      <c r="G46" s="66"/>
      <c r="H46" s="59">
        <v>0</v>
      </c>
      <c r="I46" s="59">
        <v>0</v>
      </c>
      <c r="J46" s="59">
        <v>0</v>
      </c>
    </row>
    <row r="47" spans="1:10" s="14" customFormat="1" ht="21.75" customHeight="1">
      <c r="A47" s="152"/>
      <c r="B47" s="152"/>
      <c r="C47" s="61" t="s">
        <v>80</v>
      </c>
      <c r="D47" s="66">
        <f>SUM(E47:J47)</f>
        <v>34493.7</v>
      </c>
      <c r="E47" s="66">
        <v>6220.2</v>
      </c>
      <c r="F47" s="66">
        <v>11309.4</v>
      </c>
      <c r="G47" s="66">
        <v>16964.1</v>
      </c>
      <c r="H47" s="115"/>
      <c r="I47" s="115"/>
      <c r="J47" s="115"/>
    </row>
    <row r="48" spans="1:10" s="14" customFormat="1" ht="14.25" customHeight="1">
      <c r="A48" s="153"/>
      <c r="B48" s="153"/>
      <c r="C48" s="65" t="s">
        <v>38</v>
      </c>
      <c r="D48" s="66"/>
      <c r="E48" s="66"/>
      <c r="F48" s="66"/>
      <c r="G48" s="66"/>
      <c r="H48" s="115"/>
      <c r="I48" s="115"/>
      <c r="J48" s="115"/>
    </row>
    <row r="49" spans="1:10" s="19" customFormat="1" ht="14.25" customHeight="1">
      <c r="A49" s="159" t="s">
        <v>45</v>
      </c>
      <c r="B49" s="159" t="s">
        <v>119</v>
      </c>
      <c r="C49" s="58" t="s">
        <v>42</v>
      </c>
      <c r="D49" s="57">
        <v>4270502.3</v>
      </c>
      <c r="E49" s="57" t="e">
        <f>E50+E51+E52+E53+E54</f>
        <v>#REF!</v>
      </c>
      <c r="F49" s="57" t="e">
        <f>F50+F51+F52+F53+F54</f>
        <v>#REF!</v>
      </c>
      <c r="G49" s="57" t="e">
        <f>G50+G51+G52+G53+G54</f>
        <v>#REF!</v>
      </c>
      <c r="H49" s="114">
        <f aca="true" t="shared" si="3" ref="H49:I54">SUM(H55+H61)</f>
        <v>8175</v>
      </c>
      <c r="I49" s="62">
        <f t="shared" si="3"/>
        <v>8495.9</v>
      </c>
      <c r="J49" s="114">
        <f>I49/H49*100</f>
        <v>103.92538226299695</v>
      </c>
    </row>
    <row r="50" spans="1:10" s="19" customFormat="1" ht="14.25" customHeight="1">
      <c r="A50" s="160"/>
      <c r="B50" s="160"/>
      <c r="C50" s="58" t="s">
        <v>41</v>
      </c>
      <c r="D50" s="57" t="e">
        <f>SUM(E50:J50)</f>
        <v>#REF!</v>
      </c>
      <c r="E50" s="57" t="e">
        <f>E56+E62+#REF!+#REF!+#REF!+#REF!+#REF!+#REF!+#REF!</f>
        <v>#REF!</v>
      </c>
      <c r="F50" s="57" t="e">
        <f>F56+F62+#REF!+#REF!+#REF!+#REF!+#REF!+#REF!+#REF!</f>
        <v>#REF!</v>
      </c>
      <c r="G50" s="57" t="e">
        <f>G56+G62+#REF!+#REF!+#REF!+#REF!+#REF!+#REF!+#REF!</f>
        <v>#REF!</v>
      </c>
      <c r="H50" s="114">
        <f t="shared" si="3"/>
        <v>0</v>
      </c>
      <c r="I50" s="114">
        <f t="shared" si="3"/>
        <v>0</v>
      </c>
      <c r="J50" s="114">
        <f>SUM(J56+J62)</f>
        <v>0</v>
      </c>
    </row>
    <row r="51" spans="1:10" s="19" customFormat="1" ht="14.25" customHeight="1">
      <c r="A51" s="160"/>
      <c r="B51" s="160"/>
      <c r="C51" s="58" t="s">
        <v>40</v>
      </c>
      <c r="D51" s="57" t="e">
        <f>SUM(E51:J51)</f>
        <v>#REF!</v>
      </c>
      <c r="E51" s="57" t="e">
        <f>E57+E63+#REF!+#REF!+#REF!+#REF!+#REF!+#REF!+#REF!</f>
        <v>#REF!</v>
      </c>
      <c r="F51" s="57" t="e">
        <f>F57+F63+#REF!+#REF!+#REF!+#REF!+#REF!+#REF!+#REF!</f>
        <v>#REF!</v>
      </c>
      <c r="G51" s="57" t="e">
        <f>G57+G63+#REF!+#REF!+#REF!+#REF!+#REF!+#REF!+#REF!</f>
        <v>#REF!</v>
      </c>
      <c r="H51" s="114">
        <f t="shared" si="3"/>
        <v>474</v>
      </c>
      <c r="I51" s="114">
        <f t="shared" si="3"/>
        <v>498.09999999999997</v>
      </c>
      <c r="J51" s="114">
        <f>SUM(J57+J63)</f>
        <v>288.4400871459695</v>
      </c>
    </row>
    <row r="52" spans="1:10" s="19" customFormat="1" ht="14.25" customHeight="1">
      <c r="A52" s="160"/>
      <c r="B52" s="160"/>
      <c r="C52" s="58" t="s">
        <v>39</v>
      </c>
      <c r="D52" s="57">
        <v>80731.8</v>
      </c>
      <c r="E52" s="57" t="e">
        <f>E58+E64+#REF!+#REF!+#REF!+#REF!+#REF!+#REF!+#REF!</f>
        <v>#REF!</v>
      </c>
      <c r="F52" s="57" t="e">
        <f>F58+F64+#REF!+#REF!+#REF!+#REF!+#REF!+#REF!+#REF!</f>
        <v>#REF!</v>
      </c>
      <c r="G52" s="57" t="e">
        <f>G58+G64+#REF!+#REF!+#REF!+#REF!+#REF!+#REF!+#REF!</f>
        <v>#REF!</v>
      </c>
      <c r="H52" s="114">
        <f t="shared" si="3"/>
        <v>7701</v>
      </c>
      <c r="I52" s="114">
        <f t="shared" si="3"/>
        <v>7997.8</v>
      </c>
      <c r="J52" s="114">
        <f>SUM(J58+J64)</f>
        <v>203.76680039537183</v>
      </c>
    </row>
    <row r="53" spans="1:10" s="19" customFormat="1" ht="21.75" customHeight="1">
      <c r="A53" s="160"/>
      <c r="B53" s="160"/>
      <c r="C53" s="58" t="s">
        <v>80</v>
      </c>
      <c r="D53" s="57" t="e">
        <f>SUM(E53:J53)</f>
        <v>#REF!</v>
      </c>
      <c r="E53" s="57" t="e">
        <f>E59+E65+#REF!+#REF!+#REF!+#REF!+#REF!+#REF!+#REF!</f>
        <v>#REF!</v>
      </c>
      <c r="F53" s="57" t="e">
        <f>F59+F65+#REF!+#REF!+#REF!+#REF!+#REF!+#REF!+#REF!</f>
        <v>#REF!</v>
      </c>
      <c r="G53" s="57" t="e">
        <f>G59+G65+#REF!+#REF!+#REF!+#REF!+#REF!+#REF!+#REF!</f>
        <v>#REF!</v>
      </c>
      <c r="H53" s="114">
        <f t="shared" si="3"/>
        <v>0</v>
      </c>
      <c r="I53" s="114">
        <f t="shared" si="3"/>
        <v>0</v>
      </c>
      <c r="J53" s="114">
        <f>SUM(J59+J65)</f>
        <v>0</v>
      </c>
    </row>
    <row r="54" spans="1:10" s="19" customFormat="1" ht="14.25" customHeight="1">
      <c r="A54" s="161"/>
      <c r="B54" s="161"/>
      <c r="C54" s="58" t="s">
        <v>38</v>
      </c>
      <c r="D54" s="57" t="e">
        <f>SUM(E54:J54)</f>
        <v>#REF!</v>
      </c>
      <c r="E54" s="57" t="e">
        <f>E60+E66+#REF!+#REF!+#REF!+#REF!+#REF!+#REF!+#REF!</f>
        <v>#REF!</v>
      </c>
      <c r="F54" s="57" t="e">
        <f>F60+F66+#REF!+#REF!+#REF!+#REF!+#REF!+#REF!+#REF!</f>
        <v>#REF!</v>
      </c>
      <c r="G54" s="57" t="e">
        <f>G60+G66+#REF!+#REF!+#REF!+#REF!+#REF!+#REF!+#REF!</f>
        <v>#REF!</v>
      </c>
      <c r="H54" s="114">
        <f t="shared" si="3"/>
        <v>0</v>
      </c>
      <c r="I54" s="114">
        <f t="shared" si="3"/>
        <v>0</v>
      </c>
      <c r="J54" s="114">
        <f>SUM(J60+J66)</f>
        <v>0</v>
      </c>
    </row>
    <row r="55" spans="1:10" s="14" customFormat="1" ht="14.25" customHeight="1">
      <c r="A55" s="154" t="s">
        <v>44</v>
      </c>
      <c r="B55" s="154" t="s">
        <v>120</v>
      </c>
      <c r="C55" s="63" t="s">
        <v>42</v>
      </c>
      <c r="D55" s="64">
        <f>D56+D57+D58+D59+D60</f>
        <v>252299.73470068024</v>
      </c>
      <c r="E55" s="64">
        <v>75241.2</v>
      </c>
      <c r="F55" s="64">
        <f>E55*1.05</f>
        <v>79003.26</v>
      </c>
      <c r="G55" s="64">
        <f>F55*1.05</f>
        <v>82953.423</v>
      </c>
      <c r="H55" s="114">
        <f>H56+H57+H58+H59+H60</f>
        <v>7809</v>
      </c>
      <c r="I55" s="114">
        <f>I56+I57+I58+I59+I60</f>
        <v>8118</v>
      </c>
      <c r="J55" s="114">
        <f>I55/H55*100</f>
        <v>103.95697272378027</v>
      </c>
    </row>
    <row r="56" spans="1:10" s="14" customFormat="1" ht="14.25" customHeight="1">
      <c r="A56" s="155"/>
      <c r="B56" s="155"/>
      <c r="C56" s="65" t="s">
        <v>41</v>
      </c>
      <c r="D56" s="66"/>
      <c r="E56" s="66"/>
      <c r="F56" s="66"/>
      <c r="G56" s="66"/>
      <c r="H56" s="115"/>
      <c r="I56" s="115"/>
      <c r="J56" s="115"/>
    </row>
    <row r="57" spans="1:10" s="14" customFormat="1" ht="14.25" customHeight="1">
      <c r="A57" s="155"/>
      <c r="B57" s="155"/>
      <c r="C57" s="65" t="s">
        <v>40</v>
      </c>
      <c r="D57" s="66"/>
      <c r="E57" s="66"/>
      <c r="F57" s="66"/>
      <c r="G57" s="66"/>
      <c r="H57" s="68">
        <v>459</v>
      </c>
      <c r="I57" s="68">
        <v>470.2</v>
      </c>
      <c r="J57" s="59">
        <f>I57/H57*100</f>
        <v>102.4400871459695</v>
      </c>
    </row>
    <row r="58" spans="1:10" s="67" customFormat="1" ht="14.25" customHeight="1">
      <c r="A58" s="155"/>
      <c r="B58" s="155"/>
      <c r="C58" s="65" t="s">
        <v>39</v>
      </c>
      <c r="D58" s="66">
        <f>SUM(E58:J58)</f>
        <v>20234.851700680272</v>
      </c>
      <c r="E58" s="66">
        <v>2093</v>
      </c>
      <c r="F58" s="66">
        <v>1640</v>
      </c>
      <c r="G58" s="66">
        <v>1400</v>
      </c>
      <c r="H58" s="59">
        <v>7350</v>
      </c>
      <c r="I58" s="75">
        <v>7647.8</v>
      </c>
      <c r="J58" s="59">
        <f>I58/H58*100</f>
        <v>104.05170068027212</v>
      </c>
    </row>
    <row r="59" spans="1:10" s="14" customFormat="1" ht="21.75" customHeight="1">
      <c r="A59" s="155"/>
      <c r="B59" s="155"/>
      <c r="C59" s="61" t="s">
        <v>80</v>
      </c>
      <c r="D59" s="66"/>
      <c r="E59" s="66"/>
      <c r="F59" s="66"/>
      <c r="G59" s="66"/>
      <c r="H59" s="115"/>
      <c r="I59" s="117"/>
      <c r="J59" s="115"/>
    </row>
    <row r="60" spans="1:10" s="14" customFormat="1" ht="14.25" customHeight="1">
      <c r="A60" s="156"/>
      <c r="B60" s="156"/>
      <c r="C60" s="65" t="s">
        <v>38</v>
      </c>
      <c r="D60" s="66">
        <f>SUM(E60:J60)</f>
        <v>232064.88299999997</v>
      </c>
      <c r="E60" s="66">
        <f>E55-E58</f>
        <v>73148.2</v>
      </c>
      <c r="F60" s="66">
        <f>F55-F58</f>
        <v>77363.26</v>
      </c>
      <c r="G60" s="66">
        <f>G55-G58</f>
        <v>81553.423</v>
      </c>
      <c r="H60" s="116"/>
      <c r="I60" s="117"/>
      <c r="J60" s="115"/>
    </row>
    <row r="61" spans="1:10" s="14" customFormat="1" ht="14.25" customHeight="1">
      <c r="A61" s="154" t="s">
        <v>43</v>
      </c>
      <c r="B61" s="154" t="s">
        <v>121</v>
      </c>
      <c r="C61" s="63" t="s">
        <v>42</v>
      </c>
      <c r="D61" s="64">
        <v>307884.8</v>
      </c>
      <c r="E61" s="64">
        <f>E62+E63+E64+E65+E66</f>
        <v>51295</v>
      </c>
      <c r="F61" s="64">
        <f>F62+F63+F64+F65+F66</f>
        <v>52628</v>
      </c>
      <c r="G61" s="64">
        <f>G62+G63+G64+G65+G66</f>
        <v>53267</v>
      </c>
      <c r="H61" s="114">
        <f>H62+H63+H64+H65+H66</f>
        <v>366</v>
      </c>
      <c r="I61" s="114">
        <f>I62+I63+I64+I65+I66</f>
        <v>377.9</v>
      </c>
      <c r="J61" s="114">
        <f>I61/H61*100</f>
        <v>103.25136612021856</v>
      </c>
    </row>
    <row r="62" spans="1:10" s="14" customFormat="1" ht="14.25" customHeight="1">
      <c r="A62" s="155"/>
      <c r="B62" s="155"/>
      <c r="C62" s="65" t="s">
        <v>41</v>
      </c>
      <c r="D62" s="66"/>
      <c r="E62" s="66"/>
      <c r="F62" s="66"/>
      <c r="G62" s="66"/>
      <c r="H62" s="115"/>
      <c r="I62" s="115"/>
      <c r="J62" s="115"/>
    </row>
    <row r="63" spans="1:10" s="14" customFormat="1" ht="14.25" customHeight="1">
      <c r="A63" s="155"/>
      <c r="B63" s="155"/>
      <c r="C63" s="65" t="s">
        <v>40</v>
      </c>
      <c r="D63" s="66">
        <f>SUM(E63:J63)</f>
        <v>154853.9</v>
      </c>
      <c r="E63" s="66">
        <v>48730</v>
      </c>
      <c r="F63" s="66">
        <v>52628</v>
      </c>
      <c r="G63" s="66">
        <v>53267</v>
      </c>
      <c r="H63" s="59">
        <v>15</v>
      </c>
      <c r="I63" s="66">
        <v>27.9</v>
      </c>
      <c r="J63" s="59">
        <f>I63/H63*100</f>
        <v>186</v>
      </c>
    </row>
    <row r="64" spans="1:10" s="67" customFormat="1" ht="14.25" customHeight="1">
      <c r="A64" s="155"/>
      <c r="B64" s="155"/>
      <c r="C64" s="65" t="s">
        <v>39</v>
      </c>
      <c r="D64" s="66">
        <f>SUM(E64:J64)</f>
        <v>3365.7150997150998</v>
      </c>
      <c r="E64" s="66">
        <v>2565</v>
      </c>
      <c r="F64" s="66"/>
      <c r="G64" s="66"/>
      <c r="H64" s="59">
        <v>351</v>
      </c>
      <c r="I64" s="66">
        <v>350</v>
      </c>
      <c r="J64" s="59">
        <f>I64/H64*100</f>
        <v>99.71509971509973</v>
      </c>
    </row>
    <row r="65" spans="1:10" s="14" customFormat="1" ht="27.75" customHeight="1">
      <c r="A65" s="155"/>
      <c r="B65" s="155"/>
      <c r="C65" s="61" t="s">
        <v>80</v>
      </c>
      <c r="D65" s="66"/>
      <c r="E65" s="66"/>
      <c r="F65" s="66"/>
      <c r="G65" s="66"/>
      <c r="H65" s="115"/>
      <c r="I65" s="115"/>
      <c r="J65" s="115"/>
    </row>
    <row r="66" spans="1:10" s="14" customFormat="1" ht="14.25" customHeight="1">
      <c r="A66" s="156"/>
      <c r="B66" s="156"/>
      <c r="C66" s="65" t="s">
        <v>38</v>
      </c>
      <c r="D66" s="66"/>
      <c r="E66" s="66"/>
      <c r="F66" s="66"/>
      <c r="G66" s="66"/>
      <c r="H66" s="115"/>
      <c r="I66" s="115"/>
      <c r="J66" s="115"/>
    </row>
    <row r="67" spans="1:10" s="14" customFormat="1" ht="9.75">
      <c r="A67" s="34"/>
      <c r="B67" s="34"/>
      <c r="C67" s="34"/>
      <c r="D67" s="33"/>
      <c r="E67" s="33"/>
      <c r="F67" s="33"/>
      <c r="G67" s="33"/>
      <c r="H67" s="33"/>
      <c r="I67" s="33"/>
      <c r="J67" s="33"/>
    </row>
    <row r="68" spans="1:10" s="14" customFormat="1" ht="9.75">
      <c r="A68" s="34"/>
      <c r="B68" s="34"/>
      <c r="C68" s="34"/>
      <c r="D68" s="33"/>
      <c r="E68" s="33"/>
      <c r="F68" s="33"/>
      <c r="G68" s="33"/>
      <c r="H68" s="33"/>
      <c r="I68" s="33"/>
      <c r="J68" s="33"/>
    </row>
    <row r="69" spans="1:10" s="14" customFormat="1" ht="15">
      <c r="A69" s="166"/>
      <c r="B69" s="166"/>
      <c r="C69" s="166"/>
      <c r="D69" s="166"/>
      <c r="E69" s="166"/>
      <c r="F69" s="166"/>
      <c r="G69" s="166"/>
      <c r="H69" s="166"/>
      <c r="I69" s="166"/>
      <c r="J69" s="166"/>
    </row>
    <row r="70" spans="1:10" s="14" customFormat="1" ht="9.75">
      <c r="A70" s="34"/>
      <c r="B70" s="34"/>
      <c r="C70" s="34"/>
      <c r="D70" s="33"/>
      <c r="E70" s="33"/>
      <c r="F70" s="33"/>
      <c r="G70" s="33"/>
      <c r="H70" s="33"/>
      <c r="I70" s="33"/>
      <c r="J70" s="33"/>
    </row>
    <row r="71" spans="1:10" s="14" customFormat="1" ht="9.75">
      <c r="A71" s="34"/>
      <c r="B71" s="34"/>
      <c r="C71" s="34"/>
      <c r="D71" s="33"/>
      <c r="E71" s="33"/>
      <c r="F71" s="33"/>
      <c r="G71" s="33"/>
      <c r="H71" s="33"/>
      <c r="I71" s="33"/>
      <c r="J71" s="33"/>
    </row>
    <row r="72" spans="1:10" s="14" customFormat="1" ht="9.75">
      <c r="A72" s="34"/>
      <c r="B72" s="34"/>
      <c r="C72" s="34"/>
      <c r="D72" s="33"/>
      <c r="E72" s="33"/>
      <c r="F72" s="33"/>
      <c r="G72" s="33"/>
      <c r="H72" s="33"/>
      <c r="I72" s="33"/>
      <c r="J72" s="33"/>
    </row>
    <row r="73" spans="1:10" s="14" customFormat="1" ht="9.75">
      <c r="A73" s="34"/>
      <c r="B73" s="34"/>
      <c r="C73" s="34"/>
      <c r="D73" s="33"/>
      <c r="E73" s="33"/>
      <c r="F73" s="33"/>
      <c r="G73" s="33"/>
      <c r="H73" s="33"/>
      <c r="I73" s="33"/>
      <c r="J73" s="33"/>
    </row>
    <row r="74" spans="1:10" s="14" customFormat="1" ht="9.75">
      <c r="A74" s="34"/>
      <c r="B74" s="34"/>
      <c r="C74" s="34"/>
      <c r="D74" s="33"/>
      <c r="E74" s="33"/>
      <c r="F74" s="33"/>
      <c r="G74" s="33"/>
      <c r="H74" s="33"/>
      <c r="I74" s="33"/>
      <c r="J74" s="33"/>
    </row>
    <row r="75" spans="1:10" s="14" customFormat="1" ht="9.75">
      <c r="A75" s="34"/>
      <c r="B75" s="34"/>
      <c r="C75" s="34"/>
      <c r="D75" s="33"/>
      <c r="E75" s="33"/>
      <c r="F75" s="33"/>
      <c r="G75" s="33"/>
      <c r="H75" s="33"/>
      <c r="I75" s="33"/>
      <c r="J75" s="33"/>
    </row>
    <row r="76" spans="1:10" s="14" customFormat="1" ht="9.75">
      <c r="A76" s="34"/>
      <c r="B76" s="34"/>
      <c r="C76" s="34"/>
      <c r="D76" s="33"/>
      <c r="E76" s="33"/>
      <c r="F76" s="33"/>
      <c r="G76" s="33"/>
      <c r="H76" s="33"/>
      <c r="I76" s="33"/>
      <c r="J76" s="33"/>
    </row>
    <row r="77" spans="1:10" s="14" customFormat="1" ht="9.75">
      <c r="A77" s="34"/>
      <c r="B77" s="34"/>
      <c r="C77" s="34"/>
      <c r="D77" s="33"/>
      <c r="E77" s="33"/>
      <c r="F77" s="33"/>
      <c r="G77" s="33"/>
      <c r="H77" s="33"/>
      <c r="I77" s="33"/>
      <c r="J77" s="33"/>
    </row>
    <row r="78" spans="1:10" s="14" customFormat="1" ht="9.75">
      <c r="A78" s="34"/>
      <c r="B78" s="34"/>
      <c r="C78" s="34"/>
      <c r="D78" s="33"/>
      <c r="E78" s="33"/>
      <c r="F78" s="33"/>
      <c r="G78" s="33"/>
      <c r="H78" s="33"/>
      <c r="I78" s="33"/>
      <c r="J78" s="33"/>
    </row>
    <row r="79" spans="1:10" s="14" customFormat="1" ht="9.75">
      <c r="A79" s="34"/>
      <c r="B79" s="34"/>
      <c r="C79" s="34"/>
      <c r="D79" s="33"/>
      <c r="E79" s="33"/>
      <c r="F79" s="33"/>
      <c r="G79" s="33"/>
      <c r="H79" s="33"/>
      <c r="I79" s="33"/>
      <c r="J79" s="33"/>
    </row>
    <row r="80" spans="1:10" s="14" customFormat="1" ht="9.75">
      <c r="A80" s="34"/>
      <c r="B80" s="34"/>
      <c r="C80" s="34"/>
      <c r="D80" s="33"/>
      <c r="E80" s="33"/>
      <c r="F80" s="33"/>
      <c r="G80" s="33"/>
      <c r="H80" s="33"/>
      <c r="I80" s="33"/>
      <c r="J80" s="33"/>
    </row>
    <row r="81" spans="1:10" s="14" customFormat="1" ht="9.75">
      <c r="A81" s="34"/>
      <c r="B81" s="34"/>
      <c r="C81" s="34"/>
      <c r="D81" s="33"/>
      <c r="E81" s="33"/>
      <c r="F81" s="33"/>
      <c r="G81" s="33"/>
      <c r="H81" s="33"/>
      <c r="I81" s="33"/>
      <c r="J81" s="33"/>
    </row>
    <row r="82" spans="1:10" s="14" customFormat="1" ht="9.75">
      <c r="A82" s="34"/>
      <c r="B82" s="34"/>
      <c r="C82" s="34"/>
      <c r="D82" s="33"/>
      <c r="E82" s="33"/>
      <c r="F82" s="33"/>
      <c r="G82" s="33"/>
      <c r="H82" s="33"/>
      <c r="I82" s="33"/>
      <c r="J82" s="33"/>
    </row>
    <row r="83" spans="1:10" s="14" customFormat="1" ht="9.75">
      <c r="A83" s="34"/>
      <c r="B83" s="34"/>
      <c r="C83" s="34"/>
      <c r="D83" s="33"/>
      <c r="E83" s="33"/>
      <c r="F83" s="33"/>
      <c r="G83" s="33"/>
      <c r="H83" s="33"/>
      <c r="I83" s="33"/>
      <c r="J83" s="33"/>
    </row>
    <row r="84" spans="1:10" s="14" customFormat="1" ht="9.75">
      <c r="A84" s="34"/>
      <c r="B84" s="34"/>
      <c r="C84" s="34"/>
      <c r="D84" s="33"/>
      <c r="E84" s="33"/>
      <c r="F84" s="33"/>
      <c r="G84" s="33"/>
      <c r="H84" s="33"/>
      <c r="I84" s="33"/>
      <c r="J84" s="33"/>
    </row>
    <row r="85" spans="1:10" s="14" customFormat="1" ht="9.75">
      <c r="A85" s="34"/>
      <c r="B85" s="34"/>
      <c r="C85" s="34"/>
      <c r="D85" s="33"/>
      <c r="E85" s="33"/>
      <c r="F85" s="33"/>
      <c r="G85" s="33"/>
      <c r="H85" s="33"/>
      <c r="I85" s="33"/>
      <c r="J85" s="33"/>
    </row>
    <row r="86" spans="1:10" s="14" customFormat="1" ht="9.75">
      <c r="A86" s="34"/>
      <c r="B86" s="34"/>
      <c r="C86" s="34"/>
      <c r="D86" s="33"/>
      <c r="E86" s="33"/>
      <c r="F86" s="33"/>
      <c r="G86" s="33"/>
      <c r="H86" s="33"/>
      <c r="I86" s="33"/>
      <c r="J86" s="33"/>
    </row>
    <row r="87" spans="1:10" s="14" customFormat="1" ht="9.75">
      <c r="A87" s="34"/>
      <c r="B87" s="34"/>
      <c r="C87" s="34"/>
      <c r="D87" s="33"/>
      <c r="E87" s="33"/>
      <c r="F87" s="33"/>
      <c r="G87" s="33"/>
      <c r="H87" s="33"/>
      <c r="I87" s="33"/>
      <c r="J87" s="33"/>
    </row>
    <row r="88" spans="1:10" s="14" customFormat="1" ht="9.75">
      <c r="A88" s="34"/>
      <c r="B88" s="34"/>
      <c r="C88" s="34"/>
      <c r="D88" s="33"/>
      <c r="E88" s="33"/>
      <c r="F88" s="33"/>
      <c r="G88" s="33"/>
      <c r="H88" s="33"/>
      <c r="I88" s="33"/>
      <c r="J88" s="33"/>
    </row>
    <row r="89" spans="1:10" s="14" customFormat="1" ht="9.75">
      <c r="A89" s="34"/>
      <c r="B89" s="34"/>
      <c r="C89" s="34"/>
      <c r="D89" s="33"/>
      <c r="E89" s="33"/>
      <c r="F89" s="33"/>
      <c r="G89" s="33"/>
      <c r="H89" s="33"/>
      <c r="I89" s="33"/>
      <c r="J89" s="33"/>
    </row>
    <row r="90" spans="1:10" s="14" customFormat="1" ht="9.75">
      <c r="A90" s="34"/>
      <c r="B90" s="34"/>
      <c r="C90" s="34"/>
      <c r="D90" s="33"/>
      <c r="E90" s="33"/>
      <c r="F90" s="33"/>
      <c r="G90" s="33"/>
      <c r="H90" s="33"/>
      <c r="I90" s="33"/>
      <c r="J90" s="33"/>
    </row>
    <row r="91" spans="1:10" s="14" customFormat="1" ht="9.75">
      <c r="A91" s="34"/>
      <c r="B91" s="34"/>
      <c r="C91" s="34"/>
      <c r="D91" s="33"/>
      <c r="E91" s="33"/>
      <c r="F91" s="33"/>
      <c r="G91" s="33"/>
      <c r="H91" s="33"/>
      <c r="I91" s="33"/>
      <c r="J91" s="33"/>
    </row>
    <row r="92" spans="1:10" s="14" customFormat="1" ht="9.75">
      <c r="A92" s="34"/>
      <c r="B92" s="34"/>
      <c r="C92" s="34"/>
      <c r="D92" s="33"/>
      <c r="E92" s="33"/>
      <c r="F92" s="33"/>
      <c r="G92" s="33"/>
      <c r="H92" s="33"/>
      <c r="I92" s="33"/>
      <c r="J92" s="33"/>
    </row>
    <row r="93" spans="1:10" s="14" customFormat="1" ht="9.75">
      <c r="A93" s="34"/>
      <c r="B93" s="34"/>
      <c r="C93" s="34"/>
      <c r="D93" s="33"/>
      <c r="E93" s="33"/>
      <c r="F93" s="33"/>
      <c r="G93" s="33"/>
      <c r="H93" s="33"/>
      <c r="I93" s="33"/>
      <c r="J93" s="33"/>
    </row>
    <row r="94" spans="1:10" s="14" customFormat="1" ht="9.75">
      <c r="A94" s="34"/>
      <c r="B94" s="34"/>
      <c r="C94" s="34"/>
      <c r="D94" s="33"/>
      <c r="E94" s="33"/>
      <c r="F94" s="33"/>
      <c r="G94" s="33"/>
      <c r="H94" s="33"/>
      <c r="I94" s="33"/>
      <c r="J94" s="33"/>
    </row>
    <row r="95" spans="1:10" s="14" customFormat="1" ht="9.75">
      <c r="A95" s="34"/>
      <c r="B95" s="34"/>
      <c r="C95" s="34"/>
      <c r="D95" s="33"/>
      <c r="E95" s="33"/>
      <c r="F95" s="33"/>
      <c r="G95" s="33"/>
      <c r="H95" s="33"/>
      <c r="I95" s="33"/>
      <c r="J95" s="33"/>
    </row>
    <row r="96" spans="1:10" s="14" customFormat="1" ht="9.75">
      <c r="A96" s="34"/>
      <c r="B96" s="34"/>
      <c r="C96" s="34"/>
      <c r="D96" s="33"/>
      <c r="E96" s="33"/>
      <c r="F96" s="33"/>
      <c r="G96" s="33"/>
      <c r="H96" s="33"/>
      <c r="I96" s="33"/>
      <c r="J96" s="33"/>
    </row>
    <row r="97" spans="1:10" s="14" customFormat="1" ht="9.75">
      <c r="A97" s="34"/>
      <c r="B97" s="34"/>
      <c r="C97" s="34"/>
      <c r="D97" s="33"/>
      <c r="E97" s="33"/>
      <c r="F97" s="33"/>
      <c r="G97" s="33"/>
      <c r="H97" s="33"/>
      <c r="I97" s="33"/>
      <c r="J97" s="33"/>
    </row>
    <row r="98" spans="1:10" s="14" customFormat="1" ht="9.75">
      <c r="A98" s="34"/>
      <c r="B98" s="34"/>
      <c r="C98" s="34"/>
      <c r="D98" s="33"/>
      <c r="E98" s="33"/>
      <c r="F98" s="33"/>
      <c r="G98" s="33"/>
      <c r="H98" s="33"/>
      <c r="I98" s="33"/>
      <c r="J98" s="33"/>
    </row>
    <row r="99" spans="1:10" s="14" customFormat="1" ht="9.75">
      <c r="A99" s="34"/>
      <c r="B99" s="34"/>
      <c r="C99" s="34"/>
      <c r="D99" s="33"/>
      <c r="E99" s="33"/>
      <c r="F99" s="33"/>
      <c r="G99" s="33"/>
      <c r="H99" s="33"/>
      <c r="I99" s="33"/>
      <c r="J99" s="33"/>
    </row>
    <row r="100" spans="1:10" s="14" customFormat="1" ht="9.75">
      <c r="A100" s="34"/>
      <c r="B100" s="34"/>
      <c r="C100" s="34"/>
      <c r="D100" s="33"/>
      <c r="E100" s="33"/>
      <c r="F100" s="33"/>
      <c r="G100" s="33"/>
      <c r="H100" s="33"/>
      <c r="I100" s="33"/>
      <c r="J100" s="33"/>
    </row>
    <row r="101" spans="1:10" s="14" customFormat="1" ht="9.75">
      <c r="A101" s="34"/>
      <c r="B101" s="34"/>
      <c r="C101" s="34"/>
      <c r="D101" s="33"/>
      <c r="E101" s="33"/>
      <c r="F101" s="33"/>
      <c r="G101" s="33"/>
      <c r="H101" s="33"/>
      <c r="I101" s="33"/>
      <c r="J101" s="33"/>
    </row>
    <row r="102" spans="1:10" s="14" customFormat="1" ht="9.75">
      <c r="A102" s="34"/>
      <c r="B102" s="34"/>
      <c r="C102" s="34"/>
      <c r="D102" s="33"/>
      <c r="E102" s="33"/>
      <c r="F102" s="33"/>
      <c r="G102" s="33"/>
      <c r="H102" s="33"/>
      <c r="I102" s="33"/>
      <c r="J102" s="33"/>
    </row>
    <row r="103" spans="1:10" s="14" customFormat="1" ht="9.75">
      <c r="A103" s="34"/>
      <c r="B103" s="34"/>
      <c r="C103" s="34"/>
      <c r="D103" s="33"/>
      <c r="E103" s="33"/>
      <c r="F103" s="33"/>
      <c r="G103" s="33"/>
      <c r="H103" s="33"/>
      <c r="I103" s="33"/>
      <c r="J103" s="33"/>
    </row>
    <row r="104" spans="1:10" s="14" customFormat="1" ht="9.75">
      <c r="A104" s="34"/>
      <c r="B104" s="34"/>
      <c r="C104" s="34"/>
      <c r="D104" s="33"/>
      <c r="E104" s="33"/>
      <c r="F104" s="33"/>
      <c r="G104" s="33"/>
      <c r="H104" s="33"/>
      <c r="I104" s="33"/>
      <c r="J104" s="33"/>
    </row>
    <row r="105" spans="1:10" s="14" customFormat="1" ht="9.75">
      <c r="A105" s="34"/>
      <c r="B105" s="34"/>
      <c r="C105" s="34"/>
      <c r="D105" s="33"/>
      <c r="E105" s="33"/>
      <c r="F105" s="33"/>
      <c r="G105" s="33"/>
      <c r="H105" s="33"/>
      <c r="I105" s="33"/>
      <c r="J105" s="33"/>
    </row>
    <row r="106" spans="1:10" s="14" customFormat="1" ht="9.75">
      <c r="A106" s="34"/>
      <c r="B106" s="34"/>
      <c r="C106" s="34"/>
      <c r="D106" s="33"/>
      <c r="E106" s="33"/>
      <c r="F106" s="33"/>
      <c r="G106" s="33"/>
      <c r="H106" s="33"/>
      <c r="I106" s="33"/>
      <c r="J106" s="33"/>
    </row>
    <row r="107" spans="1:10" s="14" customFormat="1" ht="9.75">
      <c r="A107" s="34"/>
      <c r="B107" s="34"/>
      <c r="C107" s="34"/>
      <c r="D107" s="33"/>
      <c r="E107" s="33"/>
      <c r="F107" s="33"/>
      <c r="G107" s="33"/>
      <c r="H107" s="33"/>
      <c r="I107" s="33"/>
      <c r="J107" s="33"/>
    </row>
    <row r="108" spans="1:10" s="14" customFormat="1" ht="9.75">
      <c r="A108" s="34"/>
      <c r="B108" s="34"/>
      <c r="C108" s="34"/>
      <c r="D108" s="33"/>
      <c r="E108" s="33"/>
      <c r="F108" s="33"/>
      <c r="G108" s="33"/>
      <c r="H108" s="33"/>
      <c r="I108" s="33"/>
      <c r="J108" s="33"/>
    </row>
    <row r="109" spans="1:10" s="14" customFormat="1" ht="9.75">
      <c r="A109" s="34"/>
      <c r="B109" s="34"/>
      <c r="C109" s="34"/>
      <c r="D109" s="33"/>
      <c r="E109" s="33"/>
      <c r="F109" s="33"/>
      <c r="G109" s="33"/>
      <c r="H109" s="33"/>
      <c r="I109" s="33"/>
      <c r="J109" s="33"/>
    </row>
    <row r="110" spans="1:10" s="14" customFormat="1" ht="9.75">
      <c r="A110" s="34"/>
      <c r="B110" s="34"/>
      <c r="C110" s="34"/>
      <c r="D110" s="33"/>
      <c r="E110" s="33"/>
      <c r="F110" s="33"/>
      <c r="G110" s="33"/>
      <c r="H110" s="33"/>
      <c r="I110" s="33"/>
      <c r="J110" s="33"/>
    </row>
    <row r="111" spans="1:10" s="14" customFormat="1" ht="9.75">
      <c r="A111" s="34"/>
      <c r="B111" s="34"/>
      <c r="C111" s="34"/>
      <c r="D111" s="33"/>
      <c r="E111" s="33"/>
      <c r="F111" s="33"/>
      <c r="G111" s="33"/>
      <c r="H111" s="33"/>
      <c r="I111" s="33"/>
      <c r="J111" s="33"/>
    </row>
    <row r="112" spans="1:10" s="14" customFormat="1" ht="9.75">
      <c r="A112" s="34"/>
      <c r="B112" s="34"/>
      <c r="C112" s="34"/>
      <c r="D112" s="33"/>
      <c r="E112" s="33"/>
      <c r="F112" s="33"/>
      <c r="G112" s="33"/>
      <c r="H112" s="33"/>
      <c r="I112" s="33"/>
      <c r="J112" s="33"/>
    </row>
    <row r="113" spans="1:10" s="14" customFormat="1" ht="9.75">
      <c r="A113" s="34"/>
      <c r="B113" s="34"/>
      <c r="C113" s="34"/>
      <c r="D113" s="33"/>
      <c r="E113" s="33"/>
      <c r="F113" s="33"/>
      <c r="G113" s="33"/>
      <c r="H113" s="33"/>
      <c r="I113" s="33"/>
      <c r="J113" s="33"/>
    </row>
    <row r="114" spans="1:10" s="14" customFormat="1" ht="9.75">
      <c r="A114" s="34"/>
      <c r="B114" s="34"/>
      <c r="C114" s="34"/>
      <c r="D114" s="33"/>
      <c r="E114" s="33"/>
      <c r="F114" s="33"/>
      <c r="G114" s="33"/>
      <c r="H114" s="33"/>
      <c r="I114" s="33"/>
      <c r="J114" s="33"/>
    </row>
    <row r="115" spans="1:10" s="14" customFormat="1" ht="9.75">
      <c r="A115" s="34"/>
      <c r="B115" s="34"/>
      <c r="C115" s="34"/>
      <c r="D115" s="33"/>
      <c r="E115" s="33"/>
      <c r="F115" s="33"/>
      <c r="G115" s="33"/>
      <c r="H115" s="33"/>
      <c r="I115" s="33"/>
      <c r="J115" s="33"/>
    </row>
    <row r="116" spans="1:10" s="14" customFormat="1" ht="9.75">
      <c r="A116" s="34"/>
      <c r="B116" s="34"/>
      <c r="C116" s="34"/>
      <c r="D116" s="33"/>
      <c r="E116" s="33"/>
      <c r="F116" s="33"/>
      <c r="G116" s="33"/>
      <c r="H116" s="33"/>
      <c r="I116" s="33"/>
      <c r="J116" s="33"/>
    </row>
    <row r="117" spans="1:10" s="14" customFormat="1" ht="9.75">
      <c r="A117" s="34"/>
      <c r="B117" s="34"/>
      <c r="C117" s="34"/>
      <c r="D117" s="33"/>
      <c r="E117" s="33"/>
      <c r="F117" s="33"/>
      <c r="G117" s="33"/>
      <c r="H117" s="33"/>
      <c r="I117" s="33"/>
      <c r="J117" s="33"/>
    </row>
    <row r="118" spans="1:10" s="14" customFormat="1" ht="9.75">
      <c r="A118" s="34"/>
      <c r="B118" s="34"/>
      <c r="C118" s="34"/>
      <c r="D118" s="33"/>
      <c r="E118" s="33"/>
      <c r="F118" s="33"/>
      <c r="G118" s="33"/>
      <c r="H118" s="33"/>
      <c r="I118" s="33"/>
      <c r="J118" s="33"/>
    </row>
    <row r="119" spans="1:10" s="14" customFormat="1" ht="9.75">
      <c r="A119" s="34"/>
      <c r="B119" s="34"/>
      <c r="C119" s="34"/>
      <c r="D119" s="33"/>
      <c r="E119" s="33"/>
      <c r="F119" s="33"/>
      <c r="G119" s="33"/>
      <c r="H119" s="33"/>
      <c r="I119" s="33"/>
      <c r="J119" s="33"/>
    </row>
    <row r="120" spans="1:10" s="14" customFormat="1" ht="9.75">
      <c r="A120" s="34"/>
      <c r="B120" s="34"/>
      <c r="C120" s="34"/>
      <c r="D120" s="33"/>
      <c r="E120" s="33"/>
      <c r="F120" s="33"/>
      <c r="G120" s="33"/>
      <c r="H120" s="33"/>
      <c r="I120" s="33"/>
      <c r="J120" s="33"/>
    </row>
    <row r="121" spans="1:10" s="14" customFormat="1" ht="9.75">
      <c r="A121" s="34"/>
      <c r="B121" s="34"/>
      <c r="C121" s="34"/>
      <c r="D121" s="33"/>
      <c r="E121" s="33"/>
      <c r="F121" s="33"/>
      <c r="G121" s="33"/>
      <c r="H121" s="33"/>
      <c r="I121" s="33"/>
      <c r="J121" s="33"/>
    </row>
    <row r="122" spans="1:10" s="14" customFormat="1" ht="9.75">
      <c r="A122" s="34"/>
      <c r="B122" s="34"/>
      <c r="C122" s="34"/>
      <c r="D122" s="33"/>
      <c r="E122" s="33"/>
      <c r="F122" s="33"/>
      <c r="G122" s="33"/>
      <c r="H122" s="33"/>
      <c r="I122" s="33"/>
      <c r="J122" s="33"/>
    </row>
    <row r="123" spans="1:10" s="14" customFormat="1" ht="9.75">
      <c r="A123" s="34"/>
      <c r="B123" s="34"/>
      <c r="C123" s="34"/>
      <c r="D123" s="33"/>
      <c r="E123" s="33"/>
      <c r="F123" s="33"/>
      <c r="G123" s="33"/>
      <c r="H123" s="33"/>
      <c r="I123" s="33"/>
      <c r="J123" s="33"/>
    </row>
    <row r="124" spans="1:10" s="14" customFormat="1" ht="9.75">
      <c r="A124" s="34"/>
      <c r="B124" s="34"/>
      <c r="C124" s="34"/>
      <c r="D124" s="33"/>
      <c r="E124" s="33"/>
      <c r="F124" s="33"/>
      <c r="G124" s="33"/>
      <c r="H124" s="33"/>
      <c r="I124" s="33"/>
      <c r="J124" s="33"/>
    </row>
    <row r="125" spans="1:10" s="14" customFormat="1" ht="9.75">
      <c r="A125" s="34"/>
      <c r="B125" s="34"/>
      <c r="C125" s="34"/>
      <c r="D125" s="33"/>
      <c r="E125" s="33"/>
      <c r="F125" s="33"/>
      <c r="G125" s="33"/>
      <c r="H125" s="33"/>
      <c r="I125" s="33"/>
      <c r="J125" s="33"/>
    </row>
    <row r="126" spans="1:10" s="14" customFormat="1" ht="9.75">
      <c r="A126" s="34"/>
      <c r="B126" s="34"/>
      <c r="C126" s="34"/>
      <c r="D126" s="33"/>
      <c r="E126" s="33"/>
      <c r="F126" s="33"/>
      <c r="G126" s="33"/>
      <c r="H126" s="33"/>
      <c r="I126" s="33"/>
      <c r="J126" s="33"/>
    </row>
    <row r="127" spans="1:10" s="14" customFormat="1" ht="9.75">
      <c r="A127" s="34"/>
      <c r="B127" s="34"/>
      <c r="C127" s="34"/>
      <c r="D127" s="33"/>
      <c r="E127" s="33"/>
      <c r="F127" s="33"/>
      <c r="G127" s="33"/>
      <c r="H127" s="33"/>
      <c r="I127" s="33"/>
      <c r="J127" s="33"/>
    </row>
    <row r="128" spans="1:10" s="14" customFormat="1" ht="9.75">
      <c r="A128" s="34"/>
      <c r="B128" s="34"/>
      <c r="C128" s="34"/>
      <c r="D128" s="33"/>
      <c r="E128" s="33"/>
      <c r="F128" s="33"/>
      <c r="G128" s="33"/>
      <c r="H128" s="33"/>
      <c r="I128" s="33"/>
      <c r="J128" s="33"/>
    </row>
    <row r="129" spans="1:10" s="14" customFormat="1" ht="9.75">
      <c r="A129" s="34"/>
      <c r="B129" s="34"/>
      <c r="C129" s="34"/>
      <c r="D129" s="33"/>
      <c r="E129" s="33"/>
      <c r="F129" s="33"/>
      <c r="G129" s="33"/>
      <c r="H129" s="33"/>
      <c r="I129" s="33"/>
      <c r="J129" s="33"/>
    </row>
    <row r="130" spans="1:10" s="14" customFormat="1" ht="9.75">
      <c r="A130" s="34"/>
      <c r="B130" s="34"/>
      <c r="C130" s="34"/>
      <c r="D130" s="33"/>
      <c r="E130" s="33"/>
      <c r="F130" s="33"/>
      <c r="G130" s="33"/>
      <c r="H130" s="33"/>
      <c r="I130" s="33"/>
      <c r="J130" s="33"/>
    </row>
    <row r="131" spans="1:10" s="14" customFormat="1" ht="9.75">
      <c r="A131" s="34"/>
      <c r="B131" s="34"/>
      <c r="C131" s="34"/>
      <c r="D131" s="33"/>
      <c r="E131" s="33"/>
      <c r="F131" s="33"/>
      <c r="G131" s="33"/>
      <c r="H131" s="33"/>
      <c r="I131" s="33"/>
      <c r="J131" s="33"/>
    </row>
    <row r="132" spans="1:10" s="14" customFormat="1" ht="9.75">
      <c r="A132" s="34"/>
      <c r="B132" s="34"/>
      <c r="C132" s="34"/>
      <c r="D132" s="33"/>
      <c r="E132" s="33"/>
      <c r="F132" s="33"/>
      <c r="G132" s="33"/>
      <c r="H132" s="33"/>
      <c r="I132" s="33"/>
      <c r="J132" s="33"/>
    </row>
    <row r="133" spans="1:10" s="14" customFormat="1" ht="9.75">
      <c r="A133" s="34"/>
      <c r="B133" s="34"/>
      <c r="C133" s="34"/>
      <c r="D133" s="33"/>
      <c r="E133" s="33"/>
      <c r="F133" s="33"/>
      <c r="G133" s="33"/>
      <c r="H133" s="33"/>
      <c r="I133" s="33"/>
      <c r="J133" s="33"/>
    </row>
    <row r="134" spans="1:10" s="14" customFormat="1" ht="9.75">
      <c r="A134" s="34"/>
      <c r="B134" s="34"/>
      <c r="C134" s="34"/>
      <c r="D134" s="33"/>
      <c r="E134" s="33"/>
      <c r="F134" s="33"/>
      <c r="G134" s="33"/>
      <c r="H134" s="33"/>
      <c r="I134" s="33"/>
      <c r="J134" s="33"/>
    </row>
    <row r="135" spans="1:10" s="14" customFormat="1" ht="9.75">
      <c r="A135" s="34"/>
      <c r="B135" s="34"/>
      <c r="C135" s="34"/>
      <c r="D135" s="33"/>
      <c r="E135" s="33"/>
      <c r="F135" s="33"/>
      <c r="G135" s="33"/>
      <c r="H135" s="33"/>
      <c r="I135" s="33"/>
      <c r="J135" s="33"/>
    </row>
    <row r="136" spans="1:10" s="14" customFormat="1" ht="9.75">
      <c r="A136" s="34"/>
      <c r="B136" s="34"/>
      <c r="C136" s="34"/>
      <c r="D136" s="33"/>
      <c r="E136" s="33"/>
      <c r="F136" s="33"/>
      <c r="G136" s="33"/>
      <c r="H136" s="33"/>
      <c r="I136" s="33"/>
      <c r="J136" s="33"/>
    </row>
    <row r="137" spans="1:10" s="14" customFormat="1" ht="9.75">
      <c r="A137" s="34"/>
      <c r="B137" s="34"/>
      <c r="C137" s="34"/>
      <c r="D137" s="33"/>
      <c r="E137" s="33"/>
      <c r="F137" s="33"/>
      <c r="G137" s="33"/>
      <c r="H137" s="33"/>
      <c r="I137" s="33"/>
      <c r="J137" s="33"/>
    </row>
    <row r="138" spans="1:10" s="14" customFormat="1" ht="9.75">
      <c r="A138" s="34"/>
      <c r="B138" s="34"/>
      <c r="C138" s="34"/>
      <c r="D138" s="33"/>
      <c r="E138" s="33"/>
      <c r="F138" s="33"/>
      <c r="G138" s="33"/>
      <c r="H138" s="33"/>
      <c r="I138" s="33"/>
      <c r="J138" s="33"/>
    </row>
    <row r="139" spans="1:10" s="14" customFormat="1" ht="9.75">
      <c r="A139" s="34"/>
      <c r="B139" s="34"/>
      <c r="C139" s="34"/>
      <c r="D139" s="33"/>
      <c r="E139" s="33"/>
      <c r="F139" s="33"/>
      <c r="G139" s="33"/>
      <c r="H139" s="33"/>
      <c r="I139" s="33"/>
      <c r="J139" s="33"/>
    </row>
    <row r="140" spans="1:10" s="14" customFormat="1" ht="9.75">
      <c r="A140" s="34"/>
      <c r="B140" s="34"/>
      <c r="C140" s="34"/>
      <c r="D140" s="33"/>
      <c r="E140" s="33"/>
      <c r="F140" s="33"/>
      <c r="G140" s="33"/>
      <c r="H140" s="33"/>
      <c r="I140" s="33"/>
      <c r="J140" s="33"/>
    </row>
    <row r="141" spans="1:10" s="14" customFormat="1" ht="9.75">
      <c r="A141" s="34"/>
      <c r="B141" s="34"/>
      <c r="C141" s="34"/>
      <c r="D141" s="33"/>
      <c r="E141" s="33"/>
      <c r="F141" s="33"/>
      <c r="G141" s="33"/>
      <c r="H141" s="33"/>
      <c r="I141" s="33"/>
      <c r="J141" s="33"/>
    </row>
    <row r="142" spans="1:10" s="14" customFormat="1" ht="9.75">
      <c r="A142" s="34"/>
      <c r="B142" s="34"/>
      <c r="C142" s="34"/>
      <c r="D142" s="33"/>
      <c r="E142" s="33"/>
      <c r="F142" s="33"/>
      <c r="G142" s="33"/>
      <c r="H142" s="33"/>
      <c r="I142" s="33"/>
      <c r="J142" s="33"/>
    </row>
    <row r="143" spans="1:10" s="14" customFormat="1" ht="9.75">
      <c r="A143" s="34"/>
      <c r="B143" s="34"/>
      <c r="C143" s="34"/>
      <c r="D143" s="33"/>
      <c r="E143" s="33"/>
      <c r="F143" s="33"/>
      <c r="G143" s="33"/>
      <c r="H143" s="33"/>
      <c r="I143" s="33"/>
      <c r="J143" s="33"/>
    </row>
    <row r="144" spans="1:10" s="14" customFormat="1" ht="9.75">
      <c r="A144" s="34"/>
      <c r="B144" s="34"/>
      <c r="C144" s="34"/>
      <c r="D144" s="33"/>
      <c r="E144" s="33"/>
      <c r="F144" s="33"/>
      <c r="G144" s="33"/>
      <c r="H144" s="33"/>
      <c r="I144" s="33"/>
      <c r="J144" s="33"/>
    </row>
    <row r="145" spans="1:10" s="14" customFormat="1" ht="9.75">
      <c r="A145" s="34"/>
      <c r="B145" s="34"/>
      <c r="C145" s="34"/>
      <c r="D145" s="33"/>
      <c r="E145" s="33"/>
      <c r="F145" s="33"/>
      <c r="G145" s="33"/>
      <c r="H145" s="33"/>
      <c r="I145" s="33"/>
      <c r="J145" s="33"/>
    </row>
    <row r="146" spans="1:10" s="13" customFormat="1" ht="9.75">
      <c r="A146" s="32"/>
      <c r="B146" s="32"/>
      <c r="C146" s="32"/>
      <c r="D146" s="31"/>
      <c r="E146" s="31"/>
      <c r="F146" s="31"/>
      <c r="G146" s="31"/>
      <c r="H146" s="31"/>
      <c r="I146" s="31"/>
      <c r="J146" s="31"/>
    </row>
    <row r="147" spans="1:10" s="13" customFormat="1" ht="9.75">
      <c r="A147" s="32"/>
      <c r="B147" s="32"/>
      <c r="C147" s="32"/>
      <c r="D147" s="31"/>
      <c r="E147" s="31"/>
      <c r="F147" s="31"/>
      <c r="G147" s="31"/>
      <c r="H147" s="31"/>
      <c r="I147" s="31"/>
      <c r="J147" s="31"/>
    </row>
    <row r="148" spans="1:10" s="13" customFormat="1" ht="9.75">
      <c r="A148" s="32"/>
      <c r="B148" s="32"/>
      <c r="C148" s="32"/>
      <c r="D148" s="31"/>
      <c r="E148" s="31"/>
      <c r="F148" s="31"/>
      <c r="G148" s="31"/>
      <c r="H148" s="31"/>
      <c r="I148" s="31"/>
      <c r="J148" s="31"/>
    </row>
    <row r="149" spans="1:10" s="13" customFormat="1" ht="9.75">
      <c r="A149" s="32"/>
      <c r="B149" s="32"/>
      <c r="C149" s="32"/>
      <c r="D149" s="31"/>
      <c r="E149" s="31"/>
      <c r="F149" s="31"/>
      <c r="G149" s="31"/>
      <c r="H149" s="31"/>
      <c r="I149" s="31"/>
      <c r="J149" s="31"/>
    </row>
    <row r="150" spans="1:10" s="13" customFormat="1" ht="9.75">
      <c r="A150" s="32"/>
      <c r="B150" s="32"/>
      <c r="C150" s="32"/>
      <c r="D150" s="31"/>
      <c r="E150" s="31"/>
      <c r="F150" s="31"/>
      <c r="G150" s="31"/>
      <c r="H150" s="31"/>
      <c r="I150" s="31"/>
      <c r="J150" s="31"/>
    </row>
    <row r="151" spans="1:10" s="13" customFormat="1" ht="9.75">
      <c r="A151" s="32"/>
      <c r="B151" s="32"/>
      <c r="C151" s="32"/>
      <c r="D151" s="31"/>
      <c r="E151" s="31"/>
      <c r="F151" s="31"/>
      <c r="G151" s="31"/>
      <c r="H151" s="31"/>
      <c r="I151" s="31"/>
      <c r="J151" s="31"/>
    </row>
    <row r="152" spans="1:10" s="13" customFormat="1" ht="9.75">
      <c r="A152" s="32"/>
      <c r="B152" s="32"/>
      <c r="C152" s="32"/>
      <c r="D152" s="31"/>
      <c r="E152" s="31"/>
      <c r="F152" s="31"/>
      <c r="G152" s="31"/>
      <c r="H152" s="31"/>
      <c r="I152" s="31"/>
      <c r="J152" s="31"/>
    </row>
    <row r="153" spans="1:10" s="13" customFormat="1" ht="9.75">
      <c r="A153" s="32"/>
      <c r="B153" s="32"/>
      <c r="C153" s="32"/>
      <c r="D153" s="31"/>
      <c r="E153" s="31"/>
      <c r="F153" s="31"/>
      <c r="G153" s="31"/>
      <c r="H153" s="31"/>
      <c r="I153" s="31"/>
      <c r="J153" s="31"/>
    </row>
    <row r="154" spans="1:10" s="13" customFormat="1" ht="9.75">
      <c r="A154" s="32"/>
      <c r="B154" s="32"/>
      <c r="C154" s="32"/>
      <c r="D154" s="31"/>
      <c r="E154" s="31"/>
      <c r="F154" s="31"/>
      <c r="G154" s="31"/>
      <c r="H154" s="31"/>
      <c r="I154" s="31"/>
      <c r="J154" s="31"/>
    </row>
    <row r="155" spans="1:10" s="13" customFormat="1" ht="9.75">
      <c r="A155" s="32"/>
      <c r="B155" s="32"/>
      <c r="C155" s="32"/>
      <c r="D155" s="31"/>
      <c r="E155" s="31"/>
      <c r="F155" s="31"/>
      <c r="G155" s="31"/>
      <c r="H155" s="31"/>
      <c r="I155" s="31"/>
      <c r="J155" s="31"/>
    </row>
    <row r="156" spans="1:10" s="13" customFormat="1" ht="9.75">
      <c r="A156" s="32"/>
      <c r="B156" s="32"/>
      <c r="C156" s="32"/>
      <c r="D156" s="31"/>
      <c r="E156" s="31"/>
      <c r="F156" s="31"/>
      <c r="G156" s="31"/>
      <c r="H156" s="31"/>
      <c r="I156" s="31"/>
      <c r="J156" s="31"/>
    </row>
    <row r="157" spans="1:10" s="13" customFormat="1" ht="9.75">
      <c r="A157" s="32"/>
      <c r="B157" s="32"/>
      <c r="C157" s="32"/>
      <c r="D157" s="31"/>
      <c r="E157" s="31"/>
      <c r="F157" s="31"/>
      <c r="G157" s="31"/>
      <c r="H157" s="31"/>
      <c r="I157" s="31"/>
      <c r="J157" s="31"/>
    </row>
    <row r="158" spans="1:10" s="13" customFormat="1" ht="9.75">
      <c r="A158" s="32"/>
      <c r="B158" s="32"/>
      <c r="C158" s="32"/>
      <c r="D158" s="31"/>
      <c r="E158" s="31"/>
      <c r="F158" s="31"/>
      <c r="G158" s="31"/>
      <c r="H158" s="31"/>
      <c r="I158" s="31"/>
      <c r="J158" s="31"/>
    </row>
    <row r="159" spans="1:10" s="13" customFormat="1" ht="9.75">
      <c r="A159" s="32"/>
      <c r="B159" s="32"/>
      <c r="C159" s="32"/>
      <c r="D159" s="31"/>
      <c r="E159" s="31"/>
      <c r="F159" s="31"/>
      <c r="G159" s="31"/>
      <c r="H159" s="31"/>
      <c r="I159" s="31"/>
      <c r="J159" s="31"/>
    </row>
    <row r="160" spans="1:10" s="13" customFormat="1" ht="9.75">
      <c r="A160" s="32"/>
      <c r="B160" s="32"/>
      <c r="C160" s="32"/>
      <c r="D160" s="31"/>
      <c r="E160" s="31"/>
      <c r="F160" s="31"/>
      <c r="G160" s="31"/>
      <c r="H160" s="31"/>
      <c r="I160" s="31"/>
      <c r="J160" s="31"/>
    </row>
    <row r="161" spans="1:10" s="13" customFormat="1" ht="9.75">
      <c r="A161" s="32"/>
      <c r="B161" s="32"/>
      <c r="C161" s="32"/>
      <c r="D161" s="31"/>
      <c r="E161" s="31"/>
      <c r="F161" s="31"/>
      <c r="G161" s="31"/>
      <c r="H161" s="31"/>
      <c r="I161" s="31"/>
      <c r="J161" s="31"/>
    </row>
    <row r="162" spans="1:10" s="13" customFormat="1" ht="9.75">
      <c r="A162" s="32"/>
      <c r="B162" s="32"/>
      <c r="C162" s="32"/>
      <c r="D162" s="31"/>
      <c r="E162" s="31"/>
      <c r="F162" s="31"/>
      <c r="G162" s="31"/>
      <c r="H162" s="31"/>
      <c r="I162" s="31"/>
      <c r="J162" s="31"/>
    </row>
    <row r="163" spans="1:10" s="13" customFormat="1" ht="9.75">
      <c r="A163" s="32"/>
      <c r="B163" s="32"/>
      <c r="C163" s="32"/>
      <c r="D163" s="31"/>
      <c r="E163" s="31"/>
      <c r="F163" s="31"/>
      <c r="G163" s="31"/>
      <c r="H163" s="31"/>
      <c r="I163" s="31"/>
      <c r="J163" s="31"/>
    </row>
    <row r="164" spans="1:10" s="13" customFormat="1" ht="9.75">
      <c r="A164" s="32"/>
      <c r="B164" s="32"/>
      <c r="C164" s="32"/>
      <c r="D164" s="31"/>
      <c r="E164" s="31"/>
      <c r="F164" s="31"/>
      <c r="G164" s="31"/>
      <c r="H164" s="31"/>
      <c r="I164" s="31"/>
      <c r="J164" s="31"/>
    </row>
    <row r="165" spans="1:10" s="13" customFormat="1" ht="9.75">
      <c r="A165" s="32"/>
      <c r="B165" s="32"/>
      <c r="C165" s="32"/>
      <c r="D165" s="31"/>
      <c r="E165" s="31"/>
      <c r="F165" s="31"/>
      <c r="G165" s="31"/>
      <c r="H165" s="31"/>
      <c r="I165" s="31"/>
      <c r="J165" s="31"/>
    </row>
    <row r="166" spans="1:10" s="13" customFormat="1" ht="9.75">
      <c r="A166" s="32"/>
      <c r="B166" s="32"/>
      <c r="C166" s="32"/>
      <c r="D166" s="31"/>
      <c r="E166" s="31"/>
      <c r="F166" s="31"/>
      <c r="G166" s="31"/>
      <c r="H166" s="31"/>
      <c r="I166" s="31"/>
      <c r="J166" s="31"/>
    </row>
    <row r="167" spans="1:10" s="13" customFormat="1" ht="9.75">
      <c r="A167" s="32"/>
      <c r="B167" s="32"/>
      <c r="C167" s="32"/>
      <c r="D167" s="31"/>
      <c r="E167" s="31"/>
      <c r="F167" s="31"/>
      <c r="G167" s="31"/>
      <c r="H167" s="31"/>
      <c r="I167" s="31"/>
      <c r="J167" s="31"/>
    </row>
    <row r="168" spans="1:10" s="13" customFormat="1" ht="9.75">
      <c r="A168" s="32"/>
      <c r="B168" s="32"/>
      <c r="C168" s="32"/>
      <c r="D168" s="31"/>
      <c r="E168" s="31"/>
      <c r="F168" s="31"/>
      <c r="G168" s="31"/>
      <c r="H168" s="31"/>
      <c r="I168" s="31"/>
      <c r="J168" s="31"/>
    </row>
    <row r="169" spans="1:10" s="13" customFormat="1" ht="9.75">
      <c r="A169" s="32"/>
      <c r="B169" s="32"/>
      <c r="C169" s="32"/>
      <c r="D169" s="31"/>
      <c r="E169" s="31"/>
      <c r="F169" s="31"/>
      <c r="G169" s="31"/>
      <c r="H169" s="31"/>
      <c r="I169" s="31"/>
      <c r="J169" s="31"/>
    </row>
    <row r="170" spans="1:10" s="13" customFormat="1" ht="9.75">
      <c r="A170" s="32"/>
      <c r="B170" s="32"/>
      <c r="C170" s="32"/>
      <c r="D170" s="31"/>
      <c r="E170" s="31"/>
      <c r="F170" s="31"/>
      <c r="G170" s="31"/>
      <c r="H170" s="31"/>
      <c r="I170" s="31"/>
      <c r="J170" s="31"/>
    </row>
    <row r="171" spans="1:10" s="13" customFormat="1" ht="9.75">
      <c r="A171" s="32"/>
      <c r="B171" s="32"/>
      <c r="C171" s="32"/>
      <c r="D171" s="31"/>
      <c r="E171" s="31"/>
      <c r="F171" s="31"/>
      <c r="G171" s="31"/>
      <c r="H171" s="31"/>
      <c r="I171" s="31"/>
      <c r="J171" s="31"/>
    </row>
    <row r="172" spans="1:10" s="13" customFormat="1" ht="9.75">
      <c r="A172" s="32"/>
      <c r="B172" s="32"/>
      <c r="C172" s="32"/>
      <c r="D172" s="31"/>
      <c r="E172" s="31"/>
      <c r="F172" s="31"/>
      <c r="G172" s="31"/>
      <c r="H172" s="31"/>
      <c r="I172" s="31"/>
      <c r="J172" s="31"/>
    </row>
    <row r="173" spans="1:10" s="13" customFormat="1" ht="9.75">
      <c r="A173" s="32"/>
      <c r="B173" s="32"/>
      <c r="C173" s="32"/>
      <c r="D173" s="31"/>
      <c r="E173" s="31"/>
      <c r="F173" s="31"/>
      <c r="G173" s="31"/>
      <c r="H173" s="31"/>
      <c r="I173" s="31"/>
      <c r="J173" s="31"/>
    </row>
    <row r="174" spans="1:10" s="13" customFormat="1" ht="9.75">
      <c r="A174" s="32"/>
      <c r="B174" s="32"/>
      <c r="C174" s="32"/>
      <c r="D174" s="31"/>
      <c r="E174" s="31"/>
      <c r="F174" s="31"/>
      <c r="G174" s="31"/>
      <c r="H174" s="31"/>
      <c r="I174" s="31"/>
      <c r="J174" s="31"/>
    </row>
    <row r="175" spans="1:10" s="13" customFormat="1" ht="9.75">
      <c r="A175" s="32"/>
      <c r="B175" s="32"/>
      <c r="C175" s="32"/>
      <c r="D175" s="31"/>
      <c r="E175" s="31"/>
      <c r="F175" s="31"/>
      <c r="G175" s="31"/>
      <c r="H175" s="31"/>
      <c r="I175" s="31"/>
      <c r="J175" s="31"/>
    </row>
    <row r="176" spans="1:10" s="13" customFormat="1" ht="9.75">
      <c r="A176" s="32"/>
      <c r="B176" s="32"/>
      <c r="C176" s="32"/>
      <c r="D176" s="31"/>
      <c r="E176" s="31"/>
      <c r="F176" s="31"/>
      <c r="G176" s="31"/>
      <c r="H176" s="31"/>
      <c r="I176" s="31"/>
      <c r="J176" s="31"/>
    </row>
    <row r="177" spans="1:10" s="13" customFormat="1" ht="9.75">
      <c r="A177" s="32"/>
      <c r="B177" s="32"/>
      <c r="C177" s="32"/>
      <c r="D177" s="31"/>
      <c r="E177" s="31"/>
      <c r="F177" s="31"/>
      <c r="G177" s="31"/>
      <c r="H177" s="31"/>
      <c r="I177" s="31"/>
      <c r="J177" s="31"/>
    </row>
    <row r="178" spans="1:10" s="13" customFormat="1" ht="9.75">
      <c r="A178" s="32"/>
      <c r="B178" s="32"/>
      <c r="C178" s="32"/>
      <c r="D178" s="31"/>
      <c r="E178" s="31"/>
      <c r="F178" s="31"/>
      <c r="G178" s="31"/>
      <c r="H178" s="31"/>
      <c r="I178" s="31"/>
      <c r="J178" s="31"/>
    </row>
    <row r="179" spans="1:10" s="13" customFormat="1" ht="9.75">
      <c r="A179" s="32"/>
      <c r="B179" s="32"/>
      <c r="C179" s="32"/>
      <c r="D179" s="31"/>
      <c r="E179" s="31"/>
      <c r="F179" s="31"/>
      <c r="G179" s="31"/>
      <c r="H179" s="31"/>
      <c r="I179" s="31"/>
      <c r="J179" s="31"/>
    </row>
    <row r="180" spans="1:10" s="13" customFormat="1" ht="9.75">
      <c r="A180" s="32"/>
      <c r="B180" s="32"/>
      <c r="C180" s="32"/>
      <c r="D180" s="31"/>
      <c r="E180" s="31"/>
      <c r="F180" s="31"/>
      <c r="G180" s="31"/>
      <c r="H180" s="31"/>
      <c r="I180" s="31"/>
      <c r="J180" s="31"/>
    </row>
    <row r="181" spans="1:10" s="13" customFormat="1" ht="9.75">
      <c r="A181" s="32"/>
      <c r="B181" s="32"/>
      <c r="C181" s="32"/>
      <c r="D181" s="31"/>
      <c r="E181" s="31"/>
      <c r="F181" s="31"/>
      <c r="G181" s="31"/>
      <c r="H181" s="31"/>
      <c r="I181" s="31"/>
      <c r="J181" s="31"/>
    </row>
    <row r="182" spans="1:10" s="13" customFormat="1" ht="9.75">
      <c r="A182" s="32"/>
      <c r="B182" s="32"/>
      <c r="C182" s="32"/>
      <c r="D182" s="31"/>
      <c r="E182" s="31"/>
      <c r="F182" s="31"/>
      <c r="G182" s="31"/>
      <c r="H182" s="31"/>
      <c r="I182" s="31"/>
      <c r="J182" s="31"/>
    </row>
    <row r="183" spans="1:10" s="13" customFormat="1" ht="9.75">
      <c r="A183" s="32"/>
      <c r="B183" s="32"/>
      <c r="C183" s="32"/>
      <c r="D183" s="31"/>
      <c r="E183" s="31"/>
      <c r="F183" s="31"/>
      <c r="G183" s="31"/>
      <c r="H183" s="31"/>
      <c r="I183" s="31"/>
      <c r="J183" s="31"/>
    </row>
    <row r="184" spans="1:10" s="13" customFormat="1" ht="9.75">
      <c r="A184" s="32"/>
      <c r="B184" s="32"/>
      <c r="C184" s="32"/>
      <c r="D184" s="31"/>
      <c r="E184" s="31"/>
      <c r="F184" s="31"/>
      <c r="G184" s="31"/>
      <c r="H184" s="31"/>
      <c r="I184" s="31"/>
      <c r="J184" s="31"/>
    </row>
    <row r="185" spans="1:10" s="13" customFormat="1" ht="9.75">
      <c r="A185" s="32"/>
      <c r="B185" s="32"/>
      <c r="C185" s="32"/>
      <c r="D185" s="31"/>
      <c r="E185" s="31"/>
      <c r="F185" s="31"/>
      <c r="G185" s="31"/>
      <c r="H185" s="31"/>
      <c r="I185" s="31"/>
      <c r="J185" s="31"/>
    </row>
    <row r="186" spans="1:10" s="13" customFormat="1" ht="9.75">
      <c r="A186" s="32"/>
      <c r="B186" s="32"/>
      <c r="C186" s="32"/>
      <c r="D186" s="31"/>
      <c r="E186" s="31"/>
      <c r="F186" s="31"/>
      <c r="G186" s="31"/>
      <c r="H186" s="31"/>
      <c r="I186" s="31"/>
      <c r="J186" s="31"/>
    </row>
    <row r="187" spans="1:10" s="13" customFormat="1" ht="9.75">
      <c r="A187" s="32"/>
      <c r="B187" s="32"/>
      <c r="C187" s="32"/>
      <c r="D187" s="31"/>
      <c r="E187" s="31"/>
      <c r="F187" s="31"/>
      <c r="G187" s="31"/>
      <c r="H187" s="31"/>
      <c r="I187" s="31"/>
      <c r="J187" s="31"/>
    </row>
    <row r="188" spans="1:10" s="13" customFormat="1" ht="9.75">
      <c r="A188" s="32"/>
      <c r="B188" s="32"/>
      <c r="C188" s="32"/>
      <c r="D188" s="31"/>
      <c r="E188" s="31"/>
      <c r="F188" s="31"/>
      <c r="G188" s="31"/>
      <c r="H188" s="31"/>
      <c r="I188" s="31"/>
      <c r="J188" s="31"/>
    </row>
    <row r="189" spans="1:10" s="13" customFormat="1" ht="9.75">
      <c r="A189" s="32"/>
      <c r="B189" s="32"/>
      <c r="C189" s="32"/>
      <c r="D189" s="31"/>
      <c r="E189" s="31"/>
      <c r="F189" s="31"/>
      <c r="G189" s="31"/>
      <c r="H189" s="31"/>
      <c r="I189" s="31"/>
      <c r="J189" s="31"/>
    </row>
    <row r="190" spans="1:10" s="13" customFormat="1" ht="9.75">
      <c r="A190" s="32"/>
      <c r="B190" s="32"/>
      <c r="C190" s="32"/>
      <c r="D190" s="31"/>
      <c r="E190" s="31"/>
      <c r="F190" s="31"/>
      <c r="G190" s="31"/>
      <c r="H190" s="31"/>
      <c r="I190" s="31"/>
      <c r="J190" s="31"/>
    </row>
    <row r="191" spans="1:10" s="13" customFormat="1" ht="9.75">
      <c r="A191" s="32"/>
      <c r="B191" s="32"/>
      <c r="C191" s="32"/>
      <c r="D191" s="31"/>
      <c r="E191" s="31"/>
      <c r="F191" s="31"/>
      <c r="G191" s="31"/>
      <c r="H191" s="31"/>
      <c r="I191" s="31"/>
      <c r="J191" s="31"/>
    </row>
    <row r="192" spans="1:10" s="13" customFormat="1" ht="9.75">
      <c r="A192" s="32"/>
      <c r="B192" s="32"/>
      <c r="C192" s="32"/>
      <c r="D192" s="31"/>
      <c r="E192" s="31"/>
      <c r="F192" s="31"/>
      <c r="G192" s="31"/>
      <c r="H192" s="31"/>
      <c r="I192" s="31"/>
      <c r="J192" s="31"/>
    </row>
    <row r="193" spans="1:10" s="13" customFormat="1" ht="9.75">
      <c r="A193" s="32"/>
      <c r="B193" s="32"/>
      <c r="C193" s="32"/>
      <c r="D193" s="31"/>
      <c r="E193" s="31"/>
      <c r="F193" s="31"/>
      <c r="G193" s="31"/>
      <c r="H193" s="31"/>
      <c r="I193" s="31"/>
      <c r="J193" s="31"/>
    </row>
    <row r="194" spans="1:10" s="13" customFormat="1" ht="9.75">
      <c r="A194" s="32"/>
      <c r="B194" s="32"/>
      <c r="C194" s="32"/>
      <c r="D194" s="31"/>
      <c r="E194" s="31"/>
      <c r="F194" s="31"/>
      <c r="G194" s="31"/>
      <c r="H194" s="31"/>
      <c r="I194" s="31"/>
      <c r="J194" s="31"/>
    </row>
    <row r="195" spans="1:10" s="13" customFormat="1" ht="9.75">
      <c r="A195" s="32"/>
      <c r="B195" s="32"/>
      <c r="C195" s="32"/>
      <c r="D195" s="31"/>
      <c r="E195" s="31"/>
      <c r="F195" s="31"/>
      <c r="G195" s="31"/>
      <c r="H195" s="31"/>
      <c r="I195" s="31"/>
      <c r="J195" s="31"/>
    </row>
    <row r="196" spans="1:10" s="13" customFormat="1" ht="9.75">
      <c r="A196" s="32"/>
      <c r="B196" s="32"/>
      <c r="C196" s="32"/>
      <c r="D196" s="31"/>
      <c r="E196" s="31"/>
      <c r="F196" s="31"/>
      <c r="G196" s="31"/>
      <c r="H196" s="31"/>
      <c r="I196" s="31"/>
      <c r="J196" s="31"/>
    </row>
    <row r="197" spans="1:10" s="13" customFormat="1" ht="9.75">
      <c r="A197" s="32"/>
      <c r="B197" s="32"/>
      <c r="C197" s="32"/>
      <c r="D197" s="31"/>
      <c r="E197" s="31"/>
      <c r="F197" s="31"/>
      <c r="G197" s="31"/>
      <c r="H197" s="31"/>
      <c r="I197" s="31"/>
      <c r="J197" s="31"/>
    </row>
    <row r="198" spans="1:10" s="13" customFormat="1" ht="9.75">
      <c r="A198" s="32"/>
      <c r="B198" s="32"/>
      <c r="C198" s="32"/>
      <c r="D198" s="31"/>
      <c r="E198" s="31"/>
      <c r="F198" s="31"/>
      <c r="G198" s="31"/>
      <c r="H198" s="31"/>
      <c r="I198" s="31"/>
      <c r="J198" s="31"/>
    </row>
    <row r="199" spans="1:10" s="13" customFormat="1" ht="9.75">
      <c r="A199" s="32"/>
      <c r="B199" s="32"/>
      <c r="C199" s="32"/>
      <c r="D199" s="31"/>
      <c r="E199" s="31"/>
      <c r="F199" s="31"/>
      <c r="G199" s="31"/>
      <c r="H199" s="31"/>
      <c r="I199" s="31"/>
      <c r="J199" s="31"/>
    </row>
    <row r="200" spans="1:10" s="13" customFormat="1" ht="9.75">
      <c r="A200" s="32"/>
      <c r="B200" s="32"/>
      <c r="C200" s="32"/>
      <c r="D200" s="31"/>
      <c r="E200" s="31"/>
      <c r="F200" s="31"/>
      <c r="G200" s="31"/>
      <c r="H200" s="31"/>
      <c r="I200" s="31"/>
      <c r="J200" s="31"/>
    </row>
    <row r="201" spans="1:10" s="13" customFormat="1" ht="9.75">
      <c r="A201" s="32"/>
      <c r="B201" s="32"/>
      <c r="C201" s="32"/>
      <c r="D201" s="31"/>
      <c r="E201" s="31"/>
      <c r="F201" s="31"/>
      <c r="G201" s="31"/>
      <c r="H201" s="31"/>
      <c r="I201" s="31"/>
      <c r="J201" s="31"/>
    </row>
    <row r="202" spans="1:10" s="13" customFormat="1" ht="9.75">
      <c r="A202" s="32"/>
      <c r="B202" s="32"/>
      <c r="C202" s="32"/>
      <c r="D202" s="31"/>
      <c r="E202" s="31"/>
      <c r="F202" s="31"/>
      <c r="G202" s="31"/>
      <c r="H202" s="31"/>
      <c r="I202" s="31"/>
      <c r="J202" s="31"/>
    </row>
    <row r="203" spans="1:10" s="13" customFormat="1" ht="9.75">
      <c r="A203" s="32"/>
      <c r="B203" s="32"/>
      <c r="C203" s="32"/>
      <c r="D203" s="31"/>
      <c r="E203" s="31"/>
      <c r="F203" s="31"/>
      <c r="G203" s="31"/>
      <c r="H203" s="31"/>
      <c r="I203" s="31"/>
      <c r="J203" s="31"/>
    </row>
    <row r="204" spans="1:10" s="13" customFormat="1" ht="9.75">
      <c r="A204" s="32"/>
      <c r="B204" s="32"/>
      <c r="C204" s="32"/>
      <c r="D204" s="31"/>
      <c r="E204" s="31"/>
      <c r="F204" s="31"/>
      <c r="G204" s="31"/>
      <c r="H204" s="31"/>
      <c r="I204" s="31"/>
      <c r="J204" s="31"/>
    </row>
    <row r="205" spans="1:10" s="13" customFormat="1" ht="9.75">
      <c r="A205" s="32"/>
      <c r="B205" s="32"/>
      <c r="C205" s="32"/>
      <c r="D205" s="31"/>
      <c r="E205" s="31"/>
      <c r="F205" s="31"/>
      <c r="G205" s="31"/>
      <c r="H205" s="31"/>
      <c r="I205" s="31"/>
      <c r="J205" s="31"/>
    </row>
    <row r="206" spans="1:10" s="13" customFormat="1" ht="9.75">
      <c r="A206" s="32"/>
      <c r="B206" s="32"/>
      <c r="C206" s="32"/>
      <c r="D206" s="31"/>
      <c r="E206" s="31"/>
      <c r="F206" s="31"/>
      <c r="G206" s="31"/>
      <c r="H206" s="31"/>
      <c r="I206" s="31"/>
      <c r="J206" s="31"/>
    </row>
    <row r="207" spans="1:10" s="13" customFormat="1" ht="9.75">
      <c r="A207" s="32"/>
      <c r="B207" s="32"/>
      <c r="C207" s="32"/>
      <c r="D207" s="31"/>
      <c r="E207" s="31"/>
      <c r="F207" s="31"/>
      <c r="G207" s="31"/>
      <c r="H207" s="31"/>
      <c r="I207" s="31"/>
      <c r="J207" s="31"/>
    </row>
    <row r="208" spans="1:10" s="13" customFormat="1" ht="9.75">
      <c r="A208" s="32"/>
      <c r="B208" s="32"/>
      <c r="C208" s="32"/>
      <c r="D208" s="31"/>
      <c r="E208" s="31"/>
      <c r="F208" s="31"/>
      <c r="G208" s="31"/>
      <c r="H208" s="31"/>
      <c r="I208" s="31"/>
      <c r="J208" s="31"/>
    </row>
    <row r="209" spans="1:10" s="13" customFormat="1" ht="9.75">
      <c r="A209" s="32"/>
      <c r="B209" s="32"/>
      <c r="C209" s="32"/>
      <c r="D209" s="31"/>
      <c r="E209" s="31"/>
      <c r="F209" s="31"/>
      <c r="G209" s="31"/>
      <c r="H209" s="31"/>
      <c r="I209" s="31"/>
      <c r="J209" s="31"/>
    </row>
    <row r="210" spans="1:10" s="13" customFormat="1" ht="9.75">
      <c r="A210" s="32"/>
      <c r="B210" s="32"/>
      <c r="C210" s="32"/>
      <c r="D210" s="31"/>
      <c r="E210" s="31"/>
      <c r="F210" s="31"/>
      <c r="G210" s="31"/>
      <c r="H210" s="31"/>
      <c r="I210" s="31"/>
      <c r="J210" s="31"/>
    </row>
    <row r="211" spans="1:10" s="13" customFormat="1" ht="9.75">
      <c r="A211" s="32"/>
      <c r="B211" s="32"/>
      <c r="C211" s="32"/>
      <c r="D211" s="31"/>
      <c r="E211" s="31"/>
      <c r="F211" s="31"/>
      <c r="G211" s="31"/>
      <c r="H211" s="31"/>
      <c r="I211" s="31"/>
      <c r="J211" s="31"/>
    </row>
    <row r="212" spans="1:10" s="13" customFormat="1" ht="9.75">
      <c r="A212" s="32"/>
      <c r="B212" s="32"/>
      <c r="C212" s="32"/>
      <c r="D212" s="31"/>
      <c r="E212" s="31"/>
      <c r="F212" s="31"/>
      <c r="G212" s="31"/>
      <c r="H212" s="31"/>
      <c r="I212" s="31"/>
      <c r="J212" s="31"/>
    </row>
    <row r="213" spans="1:10" s="13" customFormat="1" ht="9.75">
      <c r="A213" s="32"/>
      <c r="B213" s="32"/>
      <c r="C213" s="32"/>
      <c r="D213" s="31"/>
      <c r="E213" s="31"/>
      <c r="F213" s="31"/>
      <c r="G213" s="31"/>
      <c r="H213" s="31"/>
      <c r="I213" s="31"/>
      <c r="J213" s="31"/>
    </row>
    <row r="214" spans="1:10" s="13" customFormat="1" ht="9.75">
      <c r="A214" s="32"/>
      <c r="B214" s="32"/>
      <c r="C214" s="32"/>
      <c r="D214" s="31"/>
      <c r="E214" s="31"/>
      <c r="F214" s="31"/>
      <c r="G214" s="31"/>
      <c r="H214" s="31"/>
      <c r="I214" s="31"/>
      <c r="J214" s="31"/>
    </row>
    <row r="215" spans="1:10" s="13" customFormat="1" ht="9.75">
      <c r="A215" s="32"/>
      <c r="B215" s="32"/>
      <c r="C215" s="32"/>
      <c r="D215" s="31"/>
      <c r="E215" s="31"/>
      <c r="F215" s="31"/>
      <c r="G215" s="31"/>
      <c r="H215" s="31"/>
      <c r="I215" s="31"/>
      <c r="J215" s="31"/>
    </row>
    <row r="216" spans="1:10" s="13" customFormat="1" ht="9.75">
      <c r="A216" s="32"/>
      <c r="B216" s="32"/>
      <c r="C216" s="32"/>
      <c r="D216" s="31"/>
      <c r="E216" s="31"/>
      <c r="F216" s="31"/>
      <c r="G216" s="31"/>
      <c r="H216" s="31"/>
      <c r="I216" s="31"/>
      <c r="J216" s="31"/>
    </row>
    <row r="217" spans="1:10" s="13" customFormat="1" ht="9.75">
      <c r="A217" s="32"/>
      <c r="B217" s="32"/>
      <c r="C217" s="32"/>
      <c r="D217" s="31"/>
      <c r="E217" s="31"/>
      <c r="F217" s="31"/>
      <c r="G217" s="31"/>
      <c r="H217" s="31"/>
      <c r="I217" s="31"/>
      <c r="J217" s="31"/>
    </row>
    <row r="218" spans="1:10" s="13" customFormat="1" ht="9.75">
      <c r="A218" s="32"/>
      <c r="B218" s="32"/>
      <c r="C218" s="32"/>
      <c r="D218" s="31"/>
      <c r="E218" s="31"/>
      <c r="F218" s="31"/>
      <c r="G218" s="31"/>
      <c r="H218" s="31"/>
      <c r="I218" s="31"/>
      <c r="J218" s="31"/>
    </row>
    <row r="219" spans="1:10" s="13" customFormat="1" ht="9.75">
      <c r="A219" s="32"/>
      <c r="B219" s="32"/>
      <c r="C219" s="32"/>
      <c r="D219" s="31"/>
      <c r="E219" s="31"/>
      <c r="F219" s="31"/>
      <c r="G219" s="31"/>
      <c r="H219" s="31"/>
      <c r="I219" s="31"/>
      <c r="J219" s="31"/>
    </row>
    <row r="220" spans="1:10" s="13" customFormat="1" ht="9.75">
      <c r="A220" s="32"/>
      <c r="B220" s="32"/>
      <c r="C220" s="32"/>
      <c r="D220" s="31"/>
      <c r="E220" s="31"/>
      <c r="F220" s="31"/>
      <c r="G220" s="31"/>
      <c r="H220" s="31"/>
      <c r="I220" s="31"/>
      <c r="J220" s="31"/>
    </row>
    <row r="221" spans="1:10" s="13" customFormat="1" ht="9.75">
      <c r="A221" s="32"/>
      <c r="B221" s="32"/>
      <c r="C221" s="32"/>
      <c r="D221" s="31"/>
      <c r="E221" s="31"/>
      <c r="F221" s="31"/>
      <c r="G221" s="31"/>
      <c r="H221" s="31"/>
      <c r="I221" s="31"/>
      <c r="J221" s="31"/>
    </row>
  </sheetData>
  <sheetProtection/>
  <mergeCells count="28">
    <mergeCell ref="A55:A60"/>
    <mergeCell ref="A49:A54"/>
    <mergeCell ref="A69:J69"/>
    <mergeCell ref="A61:A66"/>
    <mergeCell ref="B61:B66"/>
    <mergeCell ref="A31:A36"/>
    <mergeCell ref="B31:B36"/>
    <mergeCell ref="B55:B60"/>
    <mergeCell ref="B49:B54"/>
    <mergeCell ref="A43:A48"/>
    <mergeCell ref="A13:A18"/>
    <mergeCell ref="A2:J2"/>
    <mergeCell ref="A4:A6"/>
    <mergeCell ref="B4:B6"/>
    <mergeCell ref="C4:C6"/>
    <mergeCell ref="H4:H6"/>
    <mergeCell ref="I4:I6"/>
    <mergeCell ref="J4:J6"/>
    <mergeCell ref="B43:B48"/>
    <mergeCell ref="A37:A42"/>
    <mergeCell ref="B37:B42"/>
    <mergeCell ref="A7:A12"/>
    <mergeCell ref="B19:B24"/>
    <mergeCell ref="A19:A24"/>
    <mergeCell ref="B13:B18"/>
    <mergeCell ref="B25:B30"/>
    <mergeCell ref="A25:A30"/>
    <mergeCell ref="B7:B12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  <rowBreaks count="2" manualBreakCount="2">
    <brk id="30" max="9" man="1"/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8515625" style="12" customWidth="1"/>
    <col min="2" max="2" width="24.57421875" style="12" customWidth="1"/>
    <col min="3" max="3" width="19.140625" style="12" customWidth="1"/>
    <col min="4" max="4" width="9.140625" style="12" customWidth="1"/>
    <col min="5" max="5" width="7.421875" style="12" customWidth="1"/>
    <col min="6" max="6" width="8.421875" style="12" customWidth="1"/>
    <col min="7" max="7" width="12.00390625" style="12" customWidth="1"/>
    <col min="8" max="16384" width="9.140625" style="12" customWidth="1"/>
  </cols>
  <sheetData>
    <row r="1" s="92" customFormat="1" ht="12.75"/>
    <row r="2" spans="1:5" s="92" customFormat="1" ht="13.5">
      <c r="A2" s="93" t="s">
        <v>168</v>
      </c>
      <c r="B2" s="93"/>
      <c r="C2" s="93"/>
      <c r="D2" s="93"/>
      <c r="E2" s="93"/>
    </row>
    <row r="3" s="92" customFormat="1" ht="12.75"/>
    <row r="4" spans="1:7" s="13" customFormat="1" ht="28.5" customHeight="1">
      <c r="A4" s="168" t="s">
        <v>81</v>
      </c>
      <c r="B4" s="170" t="s">
        <v>106</v>
      </c>
      <c r="C4" s="170" t="s">
        <v>105</v>
      </c>
      <c r="D4" s="132" t="s">
        <v>104</v>
      </c>
      <c r="E4" s="167"/>
      <c r="F4" s="132" t="s">
        <v>103</v>
      </c>
      <c r="G4" s="134"/>
    </row>
    <row r="5" spans="1:7" s="13" customFormat="1" ht="48.75" customHeight="1">
      <c r="A5" s="169"/>
      <c r="B5" s="171"/>
      <c r="C5" s="171"/>
      <c r="D5" s="17" t="s">
        <v>64</v>
      </c>
      <c r="E5" s="17" t="s">
        <v>63</v>
      </c>
      <c r="F5" s="17" t="s">
        <v>102</v>
      </c>
      <c r="G5" s="17" t="s">
        <v>101</v>
      </c>
    </row>
    <row r="6" spans="1:7" s="90" customFormat="1" ht="9.7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</row>
    <row r="7" spans="1:7" s="13" customFormat="1" ht="71.25">
      <c r="A7" s="17">
        <v>1</v>
      </c>
      <c r="B7" s="17" t="s">
        <v>135</v>
      </c>
      <c r="C7" s="17" t="s">
        <v>136</v>
      </c>
      <c r="D7" s="17" t="s">
        <v>159</v>
      </c>
      <c r="E7" s="17" t="s">
        <v>170</v>
      </c>
      <c r="F7" s="17" t="s">
        <v>169</v>
      </c>
      <c r="G7" s="17"/>
    </row>
    <row r="8" spans="1:7" s="13" customFormat="1" ht="9.75">
      <c r="A8" s="17">
        <v>2</v>
      </c>
      <c r="B8" s="89"/>
      <c r="C8" s="89"/>
      <c r="D8" s="17"/>
      <c r="E8" s="89"/>
      <c r="F8" s="89"/>
      <c r="G8" s="89"/>
    </row>
    <row r="9" spans="1:7" s="13" customFormat="1" ht="9.75">
      <c r="A9" s="17">
        <v>3</v>
      </c>
      <c r="B9" s="89"/>
      <c r="C9" s="89"/>
      <c r="D9" s="17"/>
      <c r="E9" s="89"/>
      <c r="F9" s="89"/>
      <c r="G9" s="89"/>
    </row>
    <row r="10" spans="1:7" s="13" customFormat="1" ht="9.75">
      <c r="A10" s="17">
        <v>4</v>
      </c>
      <c r="B10" s="89"/>
      <c r="C10" s="89"/>
      <c r="D10" s="17"/>
      <c r="E10" s="89"/>
      <c r="F10" s="89"/>
      <c r="G10" s="89"/>
    </row>
    <row r="11" spans="1:7" s="13" customFormat="1" ht="21" customHeight="1">
      <c r="A11" s="17">
        <v>5</v>
      </c>
      <c r="B11" s="89"/>
      <c r="C11" s="89"/>
      <c r="D11" s="17"/>
      <c r="E11" s="89"/>
      <c r="F11" s="89"/>
      <c r="G11" s="89"/>
    </row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4">
      <selection activeCell="W8" sqref="W8"/>
    </sheetView>
  </sheetViews>
  <sheetFormatPr defaultColWidth="9.140625" defaultRowHeight="12.75"/>
  <cols>
    <col min="1" max="1" width="4.28125" style="12" customWidth="1"/>
    <col min="2" max="2" width="21.00390625" style="12" customWidth="1"/>
    <col min="3" max="3" width="7.28125" style="12" customWidth="1"/>
    <col min="4" max="4" width="6.140625" style="12" customWidth="1"/>
    <col min="5" max="5" width="5.7109375" style="12" customWidth="1"/>
    <col min="6" max="6" width="6.140625" style="12" customWidth="1"/>
    <col min="7" max="7" width="7.140625" style="12" customWidth="1"/>
    <col min="8" max="8" width="7.00390625" style="12" customWidth="1"/>
    <col min="9" max="9" width="7.28125" style="12" customWidth="1"/>
    <col min="10" max="10" width="6.00390625" style="12" customWidth="1"/>
    <col min="11" max="11" width="5.8515625" style="12" customWidth="1"/>
    <col min="12" max="12" width="6.28125" style="12" customWidth="1"/>
    <col min="13" max="13" width="6.00390625" style="12" customWidth="1"/>
    <col min="14" max="14" width="6.28125" style="12" customWidth="1"/>
    <col min="15" max="15" width="7.57421875" style="12" customWidth="1"/>
    <col min="16" max="17" width="6.7109375" style="12" customWidth="1"/>
    <col min="18" max="18" width="7.00390625" style="12" customWidth="1"/>
    <col min="19" max="16384" width="9.140625" style="12" customWidth="1"/>
  </cols>
  <sheetData>
    <row r="2" spans="1:19" ht="18.75" customHeight="1">
      <c r="A2" s="187" t="s">
        <v>113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8.75" customHeight="1">
      <c r="A3" s="187" t="s">
        <v>112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8">
      <c r="A4" s="10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26.25" customHeight="1">
      <c r="A5" s="99" t="s">
        <v>81</v>
      </c>
      <c r="B5" s="176" t="s">
        <v>99</v>
      </c>
      <c r="C5" s="173" t="s">
        <v>83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81" t="s">
        <v>84</v>
      </c>
    </row>
    <row r="6" spans="1:19" ht="33" customHeight="1">
      <c r="A6" s="98" t="s">
        <v>82</v>
      </c>
      <c r="B6" s="177"/>
      <c r="C6" s="184" t="s">
        <v>85</v>
      </c>
      <c r="D6" s="184"/>
      <c r="E6" s="184"/>
      <c r="F6" s="184"/>
      <c r="G6" s="184"/>
      <c r="H6" s="185"/>
      <c r="I6" s="180" t="s">
        <v>86</v>
      </c>
      <c r="J6" s="180"/>
      <c r="K6" s="180"/>
      <c r="L6" s="180"/>
      <c r="M6" s="180"/>
      <c r="N6" s="180"/>
      <c r="O6" s="173" t="s">
        <v>87</v>
      </c>
      <c r="P6" s="175"/>
      <c r="Q6" s="179" t="s">
        <v>172</v>
      </c>
      <c r="R6" s="186" t="s">
        <v>88</v>
      </c>
      <c r="S6" s="182"/>
    </row>
    <row r="7" spans="1:19" ht="78.75" customHeight="1">
      <c r="A7" s="97"/>
      <c r="B7" s="177"/>
      <c r="C7" s="180" t="s">
        <v>89</v>
      </c>
      <c r="D7" s="173" t="s">
        <v>90</v>
      </c>
      <c r="E7" s="174"/>
      <c r="F7" s="174"/>
      <c r="G7" s="175"/>
      <c r="H7" s="176" t="s">
        <v>111</v>
      </c>
      <c r="I7" s="172" t="s">
        <v>110</v>
      </c>
      <c r="J7" s="188" t="s">
        <v>90</v>
      </c>
      <c r="K7" s="188"/>
      <c r="L7" s="188"/>
      <c r="M7" s="188"/>
      <c r="N7" s="181" t="s">
        <v>91</v>
      </c>
      <c r="O7" s="179" t="s">
        <v>92</v>
      </c>
      <c r="P7" s="179" t="s">
        <v>93</v>
      </c>
      <c r="Q7" s="179"/>
      <c r="R7" s="186"/>
      <c r="S7" s="182"/>
    </row>
    <row r="8" spans="1:19" ht="109.5" customHeight="1">
      <c r="A8" s="97"/>
      <c r="B8" s="177"/>
      <c r="C8" s="180"/>
      <c r="D8" s="172" t="s">
        <v>94</v>
      </c>
      <c r="E8" s="172" t="s">
        <v>109</v>
      </c>
      <c r="F8" s="96" t="s">
        <v>95</v>
      </c>
      <c r="G8" s="96" t="s">
        <v>97</v>
      </c>
      <c r="H8" s="177"/>
      <c r="I8" s="172"/>
      <c r="J8" s="172" t="s">
        <v>94</v>
      </c>
      <c r="K8" s="172" t="s">
        <v>109</v>
      </c>
      <c r="L8" s="172" t="s">
        <v>108</v>
      </c>
      <c r="M8" s="172" t="s">
        <v>107</v>
      </c>
      <c r="N8" s="182"/>
      <c r="O8" s="179"/>
      <c r="P8" s="179"/>
      <c r="Q8" s="179"/>
      <c r="R8" s="186"/>
      <c r="S8" s="182"/>
    </row>
    <row r="9" spans="1:19" ht="48">
      <c r="A9" s="97"/>
      <c r="B9" s="177"/>
      <c r="C9" s="180"/>
      <c r="D9" s="172"/>
      <c r="E9" s="172"/>
      <c r="F9" s="96" t="s">
        <v>96</v>
      </c>
      <c r="G9" s="96" t="s">
        <v>98</v>
      </c>
      <c r="H9" s="178"/>
      <c r="I9" s="172"/>
      <c r="J9" s="172"/>
      <c r="K9" s="172"/>
      <c r="L9" s="172"/>
      <c r="M9" s="172"/>
      <c r="N9" s="183"/>
      <c r="O9" s="179"/>
      <c r="P9" s="179"/>
      <c r="Q9" s="179"/>
      <c r="R9" s="186"/>
      <c r="S9" s="183"/>
    </row>
    <row r="10" spans="1:19" ht="12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95">
        <v>13</v>
      </c>
      <c r="N10" s="95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</row>
    <row r="11" spans="1:19" ht="60">
      <c r="A11" s="96">
        <v>1</v>
      </c>
      <c r="B11" s="95" t="s">
        <v>160</v>
      </c>
      <c r="C11" s="96">
        <v>5</v>
      </c>
      <c r="D11" s="96">
        <v>5</v>
      </c>
      <c r="E11" s="96"/>
      <c r="F11" s="96"/>
      <c r="G11" s="96"/>
      <c r="H11" s="96">
        <v>2.5</v>
      </c>
      <c r="I11" s="96">
        <v>7</v>
      </c>
      <c r="J11" s="96">
        <v>7</v>
      </c>
      <c r="K11" s="96"/>
      <c r="L11" s="96"/>
      <c r="M11" s="96"/>
      <c r="N11" s="96">
        <v>4</v>
      </c>
      <c r="O11" s="96">
        <v>100.2</v>
      </c>
      <c r="P11" s="96">
        <v>2</v>
      </c>
      <c r="Q11" s="96">
        <v>0</v>
      </c>
      <c r="R11" s="96">
        <v>8.5</v>
      </c>
      <c r="S11" s="96" t="s">
        <v>173</v>
      </c>
    </row>
    <row r="12" spans="1:19" ht="12.7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4"/>
      <c r="P12" s="94"/>
      <c r="Q12" s="94"/>
      <c r="R12" s="94"/>
      <c r="S12" s="94"/>
    </row>
  </sheetData>
  <sheetProtection/>
  <mergeCells count="24">
    <mergeCell ref="A2:S2"/>
    <mergeCell ref="A3:S3"/>
    <mergeCell ref="I7:I9"/>
    <mergeCell ref="J7:M7"/>
    <mergeCell ref="N7:N9"/>
    <mergeCell ref="K8:K9"/>
    <mergeCell ref="S5:S9"/>
    <mergeCell ref="B5:B9"/>
    <mergeCell ref="C7:C9"/>
    <mergeCell ref="C6:H6"/>
    <mergeCell ref="M8:M9"/>
    <mergeCell ref="D8:D9"/>
    <mergeCell ref="E8:E9"/>
    <mergeCell ref="R6:R9"/>
    <mergeCell ref="P7:P9"/>
    <mergeCell ref="Q6:Q9"/>
    <mergeCell ref="J8:J9"/>
    <mergeCell ref="D7:G7"/>
    <mergeCell ref="H7:H9"/>
    <mergeCell ref="O6:P6"/>
    <mergeCell ref="L8:L9"/>
    <mergeCell ref="C5:R5"/>
    <mergeCell ref="O7:O9"/>
    <mergeCell ref="I6:N6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2021-03-16T07:16:21Z</cp:lastPrinted>
  <dcterms:created xsi:type="dcterms:W3CDTF">1996-10-08T23:32:33Z</dcterms:created>
  <dcterms:modified xsi:type="dcterms:W3CDTF">2022-03-11T12:38:32Z</dcterms:modified>
  <cp:category/>
  <cp:version/>
  <cp:contentType/>
  <cp:contentStatus/>
</cp:coreProperties>
</file>