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calcPr calcId="144525"/>
</workbook>
</file>

<file path=xl/calcChain.xml><?xml version="1.0" encoding="utf-8"?>
<calcChain xmlns="http://schemas.openxmlformats.org/spreadsheetml/2006/main">
  <c r="K9" i="1" l="1"/>
  <c r="K33" i="1"/>
  <c r="J9" i="1"/>
  <c r="F14" i="4"/>
  <c r="F15" i="4"/>
  <c r="E15" i="4"/>
  <c r="E13" i="4"/>
  <c r="F45" i="4"/>
  <c r="M61" i="1"/>
  <c r="M62" i="1"/>
  <c r="L61" i="1"/>
  <c r="L62" i="1"/>
  <c r="G100" i="4"/>
  <c r="E98" i="4"/>
  <c r="F48" i="4"/>
  <c r="M70" i="1"/>
  <c r="M71" i="1"/>
  <c r="M72" i="1"/>
  <c r="M73" i="1"/>
  <c r="M74" i="1"/>
  <c r="L70" i="1"/>
  <c r="L71" i="1"/>
  <c r="L72" i="1"/>
  <c r="L73" i="1"/>
  <c r="L74" i="1"/>
  <c r="E46" i="4"/>
  <c r="E45" i="4"/>
  <c r="G53" i="4"/>
  <c r="G43" i="4"/>
  <c r="J40" i="3"/>
  <c r="I40" i="3"/>
  <c r="I14" i="3"/>
  <c r="J14" i="3"/>
  <c r="J7" i="3" s="1"/>
  <c r="H40" i="3"/>
  <c r="I34" i="3"/>
  <c r="J34" i="3"/>
  <c r="H34" i="3"/>
  <c r="J24" i="3"/>
  <c r="I24" i="3"/>
  <c r="H24" i="3"/>
  <c r="J28" i="3"/>
  <c r="I28" i="3"/>
  <c r="L23" i="3"/>
  <c r="K23" i="3"/>
  <c r="H69" i="2"/>
  <c r="H71" i="2"/>
  <c r="H55" i="2"/>
  <c r="L32" i="1"/>
  <c r="M32" i="1"/>
  <c r="G45" i="4" l="1"/>
  <c r="I7" i="3"/>
  <c r="E61" i="4"/>
  <c r="H14" i="3"/>
  <c r="I9" i="1"/>
  <c r="L17" i="1"/>
  <c r="M17" i="1"/>
  <c r="F12" i="6"/>
  <c r="G77" i="4"/>
  <c r="G76" i="4"/>
  <c r="L12" i="1"/>
  <c r="L27" i="1"/>
  <c r="H38" i="2" l="1"/>
  <c r="L21" i="3"/>
  <c r="K21" i="3"/>
  <c r="F13" i="4"/>
  <c r="G39" i="4"/>
  <c r="H83" i="2" l="1"/>
  <c r="E14" i="4"/>
  <c r="M31" i="1"/>
  <c r="L31" i="1"/>
  <c r="L9" i="1"/>
  <c r="M9" i="1" l="1"/>
  <c r="F10" i="6"/>
  <c r="H101" i="2"/>
  <c r="H99" i="2"/>
  <c r="H97" i="2"/>
  <c r="H93" i="2"/>
  <c r="H91" i="2"/>
  <c r="H52" i="2"/>
  <c r="E89" i="4" l="1"/>
  <c r="F60" i="4"/>
  <c r="F59" i="4"/>
  <c r="E60" i="4"/>
  <c r="E59" i="4"/>
  <c r="E19" i="4"/>
  <c r="F19" i="4"/>
  <c r="H79" i="2"/>
  <c r="L49" i="1"/>
  <c r="L46" i="1"/>
  <c r="M46" i="1"/>
  <c r="F89" i="4" l="1"/>
  <c r="H81" i="2" l="1"/>
  <c r="H24" i="2"/>
  <c r="H54" i="2" l="1"/>
  <c r="H46" i="2"/>
  <c r="H42" i="2"/>
  <c r="H40" i="2"/>
  <c r="H34" i="2"/>
  <c r="H30" i="2"/>
  <c r="H22" i="2"/>
  <c r="H85" i="2"/>
  <c r="H77" i="2"/>
  <c r="H7" i="3"/>
  <c r="K46" i="3"/>
  <c r="F61" i="4"/>
  <c r="F104" i="4"/>
  <c r="E104" i="4"/>
  <c r="G113" i="4"/>
  <c r="J63" i="1" l="1"/>
  <c r="K63" i="1"/>
  <c r="I63" i="1"/>
  <c r="L45" i="1"/>
  <c r="M45" i="1"/>
  <c r="L69" i="1"/>
  <c r="M69" i="1"/>
  <c r="L30" i="3"/>
  <c r="K30" i="3"/>
  <c r="G70" i="4"/>
  <c r="I39" i="1"/>
  <c r="K43" i="3"/>
  <c r="K40" i="3"/>
  <c r="K38" i="3"/>
  <c r="K34" i="3"/>
  <c r="K36" i="3"/>
  <c r="K26" i="3"/>
  <c r="K28" i="3"/>
  <c r="K32" i="3"/>
  <c r="K24" i="3"/>
  <c r="K17" i="3"/>
  <c r="K19" i="3"/>
  <c r="K14" i="3"/>
  <c r="L64" i="1"/>
  <c r="L65" i="1"/>
  <c r="L66" i="1"/>
  <c r="L67" i="1"/>
  <c r="L68" i="1"/>
  <c r="L60" i="1"/>
  <c r="L57" i="1"/>
  <c r="L56" i="1"/>
  <c r="L53" i="1"/>
  <c r="L52" i="1"/>
  <c r="L44" i="1"/>
  <c r="L47" i="1"/>
  <c r="L48" i="1"/>
  <c r="L42" i="1"/>
  <c r="L43" i="1"/>
  <c r="L40" i="1"/>
  <c r="L41" i="1"/>
  <c r="L34" i="1"/>
  <c r="L35" i="1"/>
  <c r="L29" i="1"/>
  <c r="L28" i="1"/>
  <c r="L25" i="1"/>
  <c r="L26" i="1"/>
  <c r="L24" i="1"/>
  <c r="L22" i="1"/>
  <c r="L20" i="1"/>
  <c r="L21" i="1"/>
  <c r="L18" i="1"/>
  <c r="L16" i="1"/>
  <c r="L14" i="1"/>
  <c r="L11" i="1"/>
  <c r="L10" i="1"/>
  <c r="G109" i="4"/>
  <c r="G110" i="4"/>
  <c r="G111" i="4"/>
  <c r="G112" i="4"/>
  <c r="G108" i="4"/>
  <c r="G95" i="4"/>
  <c r="G101" i="4"/>
  <c r="G89" i="4"/>
  <c r="G83" i="4"/>
  <c r="G85" i="4"/>
  <c r="G79" i="4"/>
  <c r="G69" i="4"/>
  <c r="G73" i="4"/>
  <c r="G74" i="4"/>
  <c r="G64" i="4"/>
  <c r="G51" i="4"/>
  <c r="G52" i="4"/>
  <c r="G50" i="4"/>
  <c r="G38" i="4"/>
  <c r="G32" i="4"/>
  <c r="G33" i="4"/>
  <c r="G34" i="4"/>
  <c r="G36" i="4"/>
  <c r="G37" i="4"/>
  <c r="G31" i="4"/>
  <c r="G27" i="4"/>
  <c r="G29" i="4"/>
  <c r="G30" i="4"/>
  <c r="G25" i="4"/>
  <c r="G26" i="4"/>
  <c r="G20" i="4"/>
  <c r="G21" i="4"/>
  <c r="G18" i="4"/>
  <c r="L40" i="3"/>
  <c r="L38" i="3"/>
  <c r="L36" i="3"/>
  <c r="L24" i="3"/>
  <c r="L26" i="3"/>
  <c r="L28" i="3"/>
  <c r="L32" i="3"/>
  <c r="L34" i="3"/>
  <c r="L19" i="3"/>
  <c r="L17" i="3"/>
  <c r="L14" i="3"/>
  <c r="H89" i="2"/>
  <c r="H75" i="2"/>
  <c r="H73" i="2"/>
  <c r="H67" i="2"/>
  <c r="H50" i="2"/>
  <c r="H48" i="2"/>
  <c r="H44" i="2"/>
  <c r="H26" i="2"/>
  <c r="H20" i="2"/>
  <c r="H18" i="2"/>
  <c r="H15" i="2"/>
  <c r="H16" i="2"/>
  <c r="H10" i="2"/>
  <c r="H11" i="2"/>
  <c r="H12" i="2"/>
  <c r="H13" i="2"/>
  <c r="H14" i="2"/>
  <c r="H9" i="2"/>
  <c r="M67" i="1"/>
  <c r="M68" i="1"/>
  <c r="M64" i="1"/>
  <c r="M65" i="1"/>
  <c r="M66" i="1"/>
  <c r="M60" i="1"/>
  <c r="M57" i="1"/>
  <c r="M56" i="1"/>
  <c r="M53" i="1"/>
  <c r="M52" i="1"/>
  <c r="M49" i="1"/>
  <c r="M44" i="1"/>
  <c r="M47" i="1"/>
  <c r="M48" i="1"/>
  <c r="M43" i="1"/>
  <c r="M41" i="1"/>
  <c r="M42" i="1"/>
  <c r="M40" i="1"/>
  <c r="M34" i="1"/>
  <c r="M35" i="1"/>
  <c r="M29" i="1"/>
  <c r="M28" i="1"/>
  <c r="M25" i="1"/>
  <c r="M26" i="1"/>
  <c r="M27" i="1"/>
  <c r="M24" i="1"/>
  <c r="M22" i="1"/>
  <c r="M20" i="1"/>
  <c r="M21" i="1"/>
  <c r="M18" i="1"/>
  <c r="M16" i="1"/>
  <c r="M14" i="1"/>
  <c r="M12" i="1"/>
  <c r="M11" i="1"/>
  <c r="M10" i="1"/>
  <c r="I55" i="1"/>
  <c r="J55" i="1"/>
  <c r="K55" i="1"/>
  <c r="F47" i="4"/>
  <c r="F9" i="4" s="1"/>
  <c r="F82" i="4"/>
  <c r="F81" i="4"/>
  <c r="F80" i="4" s="1"/>
  <c r="F88" i="4"/>
  <c r="F87" i="4"/>
  <c r="F7" i="4" s="1"/>
  <c r="F98" i="4"/>
  <c r="M55" i="1" l="1"/>
  <c r="F86" i="4"/>
  <c r="L7" i="3"/>
  <c r="L55" i="1"/>
  <c r="G19" i="4"/>
  <c r="E82" i="4"/>
  <c r="E81" i="4"/>
  <c r="E88" i="4"/>
  <c r="G88" i="4" s="1"/>
  <c r="E87" i="4"/>
  <c r="E7" i="4" s="1"/>
  <c r="G98" i="4"/>
  <c r="K7" i="3"/>
  <c r="J59" i="1"/>
  <c r="K59" i="1"/>
  <c r="I59" i="1"/>
  <c r="F58" i="4"/>
  <c r="F11" i="4"/>
  <c r="E11" i="4"/>
  <c r="F10" i="4"/>
  <c r="F46" i="4"/>
  <c r="E48" i="4"/>
  <c r="G47" i="4"/>
  <c r="G61" i="4"/>
  <c r="G92" i="4"/>
  <c r="G104" i="4"/>
  <c r="F102" i="4"/>
  <c r="E102" i="4"/>
  <c r="K39" i="1"/>
  <c r="K8" i="1" s="1"/>
  <c r="J39" i="1"/>
  <c r="J33" i="1"/>
  <c r="I33" i="1"/>
  <c r="G81" i="4" l="1"/>
  <c r="E9" i="4"/>
  <c r="J8" i="1"/>
  <c r="F12" i="4"/>
  <c r="E80" i="4"/>
  <c r="G80" i="4" s="1"/>
  <c r="E8" i="4"/>
  <c r="M33" i="1"/>
  <c r="L33" i="1"/>
  <c r="G60" i="4"/>
  <c r="F44" i="4"/>
  <c r="E58" i="4"/>
  <c r="G58" i="4" s="1"/>
  <c r="G48" i="4"/>
  <c r="G46" i="4"/>
  <c r="G13" i="4"/>
  <c r="G14" i="4"/>
  <c r="E12" i="4"/>
  <c r="I8" i="1"/>
  <c r="E44" i="4"/>
  <c r="G102" i="4"/>
  <c r="E10" i="4"/>
  <c r="G10" i="4" s="1"/>
  <c r="G15" i="4"/>
  <c r="G7" i="4"/>
  <c r="M59" i="1"/>
  <c r="L59" i="1"/>
  <c r="L39" i="1"/>
  <c r="L63" i="1"/>
  <c r="M39" i="1"/>
  <c r="M63" i="1"/>
  <c r="F8" i="4"/>
  <c r="F6" i="4" s="1"/>
  <c r="E86" i="4"/>
  <c r="G86" i="4" s="1"/>
  <c r="G44" i="4" l="1"/>
  <c r="G12" i="4"/>
  <c r="G8" i="4"/>
  <c r="E6" i="4"/>
  <c r="L8" i="1"/>
  <c r="G9" i="4"/>
  <c r="M8" i="1"/>
  <c r="G6" i="4" l="1"/>
</calcChain>
</file>

<file path=xl/sharedStrings.xml><?xml version="1.0" encoding="utf-8"?>
<sst xmlns="http://schemas.openxmlformats.org/spreadsheetml/2006/main" count="875" uniqueCount="411">
  <si>
    <t>№ п/п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</si>
  <si>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</si>
  <si>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соисполнитель, участник</t>
  </si>
  <si>
    <t>Статус мероприятия</t>
  </si>
  <si>
    <t>Плановый срок реализации мероприятия</t>
  </si>
  <si>
    <t>Фактический срок реализации мероприятия</t>
  </si>
  <si>
    <t>дата начала</t>
  </si>
  <si>
    <t>дата окончания</t>
  </si>
  <si>
    <t>Расходы на реализацию муниципальной программы</t>
  </si>
  <si>
    <t>план, тыс.руб.</t>
  </si>
  <si>
    <t>кассовый план, тыс.руб.</t>
  </si>
  <si>
    <t>отклонение от кассового плана, %</t>
  </si>
  <si>
    <t>отклонение от плана, %</t>
  </si>
  <si>
    <t>Контракты на поставку товаров, выполнение работ, оказание услуг</t>
  </si>
  <si>
    <t>заключено, тыс.руб.</t>
  </si>
  <si>
    <t>отклонение, %</t>
  </si>
  <si>
    <t>кассовый расход, тыс.руб.</t>
  </si>
  <si>
    <t>1.1.</t>
  </si>
  <si>
    <t>Подпрограмма 1 "Социальная поддержка отдельных категорий граждан"</t>
  </si>
  <si>
    <t>Управление социальной защиты населения, управление культуры администрации Вейделевского района; Вейделевская местная организация «Всероссийское общество инвалидов» (по согласованию); Вейделевская местная организация Вейделевский районный Совет ветеранов (пенсионеров) войны, труда, Вооруженных Сил и правоохранительных органов (по согласованию); управление  физической культуры, спорта и  молодежной политики администрации Вейделевского района; главы администраций городского и сельских поселений (по согласованию)</t>
  </si>
  <si>
    <t>Управление социальной защиты населения</t>
  </si>
  <si>
    <t>1.1.1.</t>
  </si>
  <si>
    <t>Основное мероприятие 1.1.1. "Предоставление гражданам адресных субсидий на оплату жилого помещения и коммунальных услуг"</t>
  </si>
  <si>
    <t>1.1.2.</t>
  </si>
  <si>
    <t>Основное мероприятие 1.1.2. «Оплата жилищно-коммунальных услуг отдельным категориям граждан»</t>
  </si>
  <si>
    <t>1.1.3.</t>
  </si>
  <si>
    <t>Основное мероприятие 1.1.3.</t>
  </si>
  <si>
    <t>«Выплата инвалидам компенсаций страховых премий по договорам обязательного страхования гражданской ответственности владельцев транспортных средств»</t>
  </si>
  <si>
    <t>1.1.4.</t>
  </si>
  <si>
    <t>Основное мероприятие 1.1.4. "Осуществление ежегодной денежной выплаты лицам, награжденным знаком "Почетный донор России"</t>
  </si>
  <si>
    <t>1.1.5.</t>
  </si>
  <si>
    <t>Основное мероприятие 1.1.5. "Выплата пособия лицам, которым присвоено звание "Почетный гражданин Белгородской области"</t>
  </si>
  <si>
    <t>1.1.6.</t>
  </si>
  <si>
    <t>Основное мероприятие 1.1.6. "Оплата ежемесячных денежных выплат ветеранам труда, ветеранам военной службы"</t>
  </si>
  <si>
    <t>1.1.7.</t>
  </si>
  <si>
    <t>Основное мероприятие 1.1.7. "Оплата ежемесячных денежных выплат труженикам тыла"</t>
  </si>
  <si>
    <t>1.1.8.</t>
  </si>
  <si>
    <t>Основное мероприятие 1.1.8. "Оплата ежемесячных денежных выплат реабилитированным лицам"</t>
  </si>
  <si>
    <t>1.1.9.</t>
  </si>
  <si>
    <t>Основное мероприятие 1.1.9. "Оплата ежемесячных денежных выплат лицам, признаным пострадавшими от политических репрессий"</t>
  </si>
  <si>
    <t>1.1.10.</t>
  </si>
  <si>
    <t>Основное мероприятие 1.1.10. "Оплата ежемесячных денежных выплат лицам, родившимся в период с 22 июня 1923 года по 3 сентября 1945 года (Дети войны)"</t>
  </si>
  <si>
    <t>1.1.11.</t>
  </si>
  <si>
    <t>Основное мероприятие 1.1.11."Выплата субсидий ветеранам боевых действий и другим категориям военнослужащих"</t>
  </si>
  <si>
    <t>Основное мероприятие 1.1.12.</t>
  </si>
  <si>
    <t>«Выплата ежемесячных пособий отдельным категориям граждан (инвалидам боевых действий 1 и 2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риска)»</t>
  </si>
  <si>
    <t>1.1.12.</t>
  </si>
  <si>
    <t>1.1.13.</t>
  </si>
  <si>
    <t>Основное мероприятие 1.1.13. «Предоставление материальной и иной помощи для погребения»</t>
  </si>
  <si>
    <t>1.1.14.</t>
  </si>
  <si>
    <t>Основное мероприятие 1.1.14. «Выплата пособий малоимущим гражданам и гражданам, оказавшимся в тяжелой жизненной ситуации»</t>
  </si>
  <si>
    <t>Основное мероприятие 1.1.15. «Выплата муниципальной доплаты к пенсии»</t>
  </si>
  <si>
    <t>1.1.15.</t>
  </si>
  <si>
    <t>1.1.16.</t>
  </si>
  <si>
    <t>Основное мероприятие 1.1.16. "Осуществление переданных полномочий по предоставлению отдельных мер социальной поддержки граждан, подвергшихся радиации"</t>
  </si>
  <si>
    <t>1.1.17.</t>
  </si>
  <si>
    <t>Основное мероприятие 1.1.17. "Мероприятия в рамках подпрограммы "Социальная поддержка отдельных категорий граждан"</t>
  </si>
  <si>
    <t>1.1.18.</t>
  </si>
  <si>
    <t>Основное мероприятие 1.1.18. "Осуществление равной доступности услуг общественного транспорта для отдельных категорий граждан"</t>
  </si>
  <si>
    <t>2.</t>
  </si>
  <si>
    <t>Подпрограмма 2 "Социальное обслуживание населения"</t>
  </si>
  <si>
    <t>2.1.</t>
  </si>
  <si>
    <t>Основное мероприятие 2.1.1. "Обеспечение деятельности (оказание услуг) муниципальных учреждений, (организаций)"</t>
  </si>
  <si>
    <t>Основное мероприятие 2.1.2. «Осуществление полномочий по обеспечению права граждан на социальное обслуживание»</t>
  </si>
  <si>
    <t>2.1.2.</t>
  </si>
  <si>
    <t>2.1.3.</t>
  </si>
  <si>
    <t>Подпрограмма 3 «Социальная поддержка семьи и детей»</t>
  </si>
  <si>
    <t>3.</t>
  </si>
  <si>
    <t>3.1.1.</t>
  </si>
  <si>
    <t>Основное мероприятие 3.1.1. "Выплата ежемесячных пособий гражданам, имеющим детей"</t>
  </si>
  <si>
    <t>3.1.2.</t>
  </si>
  <si>
    <t>Основное мероприятие 3.1.2..«Выплата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материнством»</t>
  </si>
  <si>
    <t>3.1.3.</t>
  </si>
  <si>
    <t>Основное мероприятие 3.1.3. «Выплата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материнством»</t>
  </si>
  <si>
    <t>3.1.4.</t>
  </si>
  <si>
    <t>Основное мероприятие 3.1.4.«Ежемесячная денежная выплата, назначенная в случае рождения третьего ребенка или последующих детей до достижения ребенком возраста трех лет»</t>
  </si>
  <si>
    <t>Основное мероприятие 3.1.5. «Осуществление дополнительных мер социальной защиты семей, родивших третьего и последующих детей по предоставлению материнского (семейного) капитала»</t>
  </si>
  <si>
    <t>3.1.5.</t>
  </si>
  <si>
    <t>Основное мероприятие 3.2.1.  «Осуществление мер по социальной защите граждан, являющихся усыновителями"</t>
  </si>
  <si>
    <t>3.2.1.</t>
  </si>
  <si>
    <t>Основное мероприятие 3.2.2.«Содержание ребенка в семье опекуна и приемной семье, а также вознаграждение, причитающееся приемному родителю»</t>
  </si>
  <si>
    <t>3.2.2.</t>
  </si>
  <si>
    <t>Основное мероприятие 3.2.3.«Выплата единовременного пособия при всех формах устройства детей, лишенных родительского попечения, в семью»</t>
  </si>
  <si>
    <t>3.2.3.</t>
  </si>
  <si>
    <t>Основное мероприятие 3.2.4.  «Социальная поддержка детей-сирот и детей, оставшихся без попечения родителей, в части оплаты за содержание жилых помещений, закрепленных за детьми сиротами и капитальный ремонт»</t>
  </si>
  <si>
    <t>3.2.4.</t>
  </si>
  <si>
    <t>Основное мероприятие 3.3.1.  «Осуществление мер соцзащиты многодетных семей»</t>
  </si>
  <si>
    <t>3.3.1.</t>
  </si>
  <si>
    <t>3.3.2.</t>
  </si>
  <si>
    <t>Основное мероприятие 3.3.2."Мероприятия в рамках подпрограммы "Социальная поддержка семьи и детей"</t>
  </si>
  <si>
    <t>Подпрограмма 4 "Повышение эффективности оказания социальных услуг некомерческими общественными организациями"</t>
  </si>
  <si>
    <t>4.</t>
  </si>
  <si>
    <r>
      <t xml:space="preserve">Основное мероприятие 4.1.1. </t>
    </r>
    <r>
      <rPr>
        <sz val="11"/>
        <color rgb="FF000000"/>
        <rFont val="Times New Roman"/>
        <family val="1"/>
        <charset val="204"/>
      </rPr>
      <t>«</t>
    </r>
    <r>
      <rPr>
        <sz val="11"/>
        <color theme="1"/>
        <rFont val="Times New Roman"/>
        <family val="1"/>
        <charset val="204"/>
      </rPr>
      <t>Поддержка социально- ориентированных некоммерческих организаций в рамках расходных обязательств, подлежащих исполнению в рамках подпрограммы «Повышение эффективности оказания социальных услуг некоммерческими общественными организациями»</t>
    </r>
  </si>
  <si>
    <t>4.1.1.</t>
  </si>
  <si>
    <t>4.1.2.</t>
  </si>
  <si>
    <r>
      <t xml:space="preserve">Основное мероприятие 4.1.2. </t>
    </r>
    <r>
      <rPr>
        <sz val="11"/>
        <color rgb="FF000000"/>
        <rFont val="Times New Roman"/>
        <family val="1"/>
        <charset val="204"/>
      </rPr>
      <t>«</t>
    </r>
    <r>
      <rPr>
        <sz val="11"/>
        <color theme="1"/>
        <rFont val="Times New Roman"/>
        <family val="1"/>
        <charset val="204"/>
      </rPr>
      <t>Мероприятия в рамках подпрограммы «Повышение эффективности оказания социальных услуг некоммерческими общественными организациями»</t>
    </r>
  </si>
  <si>
    <t>Подпрограмма 5 "Доступная среда для инвалидов и маломобильных групп населения"</t>
  </si>
  <si>
    <t>5.</t>
  </si>
  <si>
    <t>Основное мероприятие 5.1.1. "Мероприятие в рамках подпрограммы "Доступная среда для инвалидов и маломобильных групп населения""</t>
  </si>
  <si>
    <t>5.1.1.</t>
  </si>
  <si>
    <t>Подпрограмма 6 "Обеспечение реализации муниципальной программы"</t>
  </si>
  <si>
    <t>6.</t>
  </si>
  <si>
    <t>Основное мероприятие 6.1.1.«Организация предоставления отдельных мер социальной защиты населения»</t>
  </si>
  <si>
    <t>6.1.1.</t>
  </si>
  <si>
    <t>6.1.2.</t>
  </si>
  <si>
    <t>Основное мероприятие 6.1.2.«Осуществление деятельности по опеке и попечительству в отношении несовершеннолетних и лиц из числа детей – сирот, оставшихся без попечения родителей»</t>
  </si>
  <si>
    <t>6.1.3.</t>
  </si>
  <si>
    <t xml:space="preserve">Основное мероприятие 6.1.3.«Осуществление деятельности по опеке и попечительству в отношении совершеннолетних лиц» </t>
  </si>
  <si>
    <t>6.1.4.</t>
  </si>
  <si>
    <t>Основное мероприятие 6.1.4. «Организация предоставления ежемесячных денежных компенсаций расходов по оплате жилищно – коммунальных услуг»</t>
  </si>
  <si>
    <t>6.1.5.</t>
  </si>
  <si>
    <t>Основное мероприятие 6.1.5. «Организация предоставления социального пособия на погребение»</t>
  </si>
  <si>
    <t>х</t>
  </si>
  <si>
    <t>Форма 2. Сведения о достижении значений целевых показателей</t>
  </si>
  <si>
    <t>№п/п</t>
  </si>
  <si>
    <t>Наименование целевого показателя</t>
  </si>
  <si>
    <t>Вид целевого показателя</t>
  </si>
  <si>
    <t>Ед.изм.</t>
  </si>
  <si>
    <t>Значение целевого показателя</t>
  </si>
  <si>
    <t>Отчетный период</t>
  </si>
  <si>
    <t>Базовый период (факт)</t>
  </si>
  <si>
    <t>План</t>
  </si>
  <si>
    <t>Факт</t>
  </si>
  <si>
    <t>Отклонение, %</t>
  </si>
  <si>
    <t>Обоснование отклонения фактического от планового значения</t>
  </si>
  <si>
    <t>Муниципальная программаМуниципальная программа «Социальная поддержка граждан в Вейделевском районе на 2015 – 2020 годы»</t>
  </si>
  <si>
    <t>Доля граждан, получающих меры социальной поддержки, от общей численности граждан, обратившихся за получением мер социальной поддержки в соответствии с нормативными правовыми актами Российской Федерации и  Белгородской области</t>
  </si>
  <si>
    <r>
      <t>Доля</t>
    </r>
    <r>
      <rPr>
        <sz val="11"/>
        <color rgb="FF000000"/>
        <rFont val="Times New Roman"/>
        <family val="1"/>
        <charset val="204"/>
      </rPr>
      <t xml:space="preserve"> граждан, получивших социальные услуги в учреждениях социального обслуживания населения, в общем числе граждан, обратившихся за получением социальных услуг в учреждениях социального обслуживания населения</t>
    </r>
  </si>
  <si>
    <t>Доля многодетных семей, семей, воспитывающих детей – инвалидов, охваченных социально-культурными мероприятиями, в общем количестве семей данных  категорий</t>
  </si>
  <si>
    <t>Доля переданных на воспитание в семьи детей-сирот, детей, оставшихся без попечения родителей, в общей численности детей-сирот, детей, оставшихся без попечения родителей</t>
  </si>
  <si>
    <t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</t>
  </si>
  <si>
    <t>Достижение соотношения средней заработной платы социальных работников учреждений социальной защиты населения к средней заработной плате в Белгородской области</t>
  </si>
  <si>
    <t>Доля обеспеченных жильем отдельных категорий граждан</t>
  </si>
  <si>
    <t>Достижение соотношения средней заработной платы педагогических работников учреждения социальной защиты населения к средней заработной плате в Белгородской области</t>
  </si>
  <si>
    <t>Подпрограмма 1 «Социальная поддержка отдельных категорий граждан»</t>
  </si>
  <si>
    <t>Количество граждан, получивших меры социальной поддержки</t>
  </si>
  <si>
    <t>Основное мероприятие 1.1.1. «Предоставление гражданам адресных субсидий на оплату жилого помещения и коммунальных услуг»</t>
  </si>
  <si>
    <t>Количество семей, получивших субсидии на оплату жилого помещения и коммунальных услуг</t>
  </si>
  <si>
    <t>Количество отдельных категорий граждан получивших услуги по выплате ежемесячных денежных компенсаций расходов по оплате жилищно-коммунальных услуг</t>
  </si>
  <si>
    <t>Основное мероприятие 1.1.3. «Выплата инвалидам компенсаций страховых премий по договорам обязательного страхования гражданской ответственности владельцев транспортных средств»</t>
  </si>
  <si>
    <t>Количество инвалидов, получивших услуги по выплате компенсаций страховых премий по договорам обязательного страхования гражданской ответственности владельцев транспортных средств</t>
  </si>
  <si>
    <t>Основное мероприятие 1.1.4. «Осуществление ежегодной  денежной выплаты лицам, награжденным нагрудным знаком «Почетный донор России»»</t>
  </si>
  <si>
    <t>Количество лиц, награжденных нагрудным знаком «Почетный донор России», «Почетный донор СССР», получивших услуги по осуществлению ежегодной денежной выплаты</t>
  </si>
  <si>
    <t>Основное мероприятие 1.1.5.  «Выплата пособия лицам, которым присвоено звание «Почетный гражданин Белгородской области»»</t>
  </si>
  <si>
    <t>Количество лиц, которым присвоено звание «Почетный гражданин Белгородской области», получивших социальную поддержку</t>
  </si>
  <si>
    <t>Основное мероприятие 1.1.6. «Оплата ежемесячных денежных выплат ветеранам труда, ветеранам военной службы»</t>
  </si>
  <si>
    <t>Количество ветеранов труда, ветеранов военной службы, получивших услуги по оплате ежемесячных денежных выплат</t>
  </si>
  <si>
    <t>Основное мероприятие 1.1.7. «Оплата ежемесячных денежных выплат труженикам тыла»</t>
  </si>
  <si>
    <t>Количество тружеников тыла, получивших услуги по оплате ежемесячных денежных выплат</t>
  </si>
  <si>
    <t>Основное мероприятие 1.1.8. «Оплата ежемесячных денежных выплат реабилитированным лицам»</t>
  </si>
  <si>
    <t>Количество реабилитированных лиц, получивших услуги по оплате ежемесячных денежных выплат</t>
  </si>
  <si>
    <t>Основное мероприятие 1.1.9. «Оплата ежемесячных денежных выплат лицам, признанным пострадавшими от политических репрессий»</t>
  </si>
  <si>
    <t>Количество лиц, признанных пострадавшими от политических репрессий, получивших услуги по оплате ежемесячных денежных выплат</t>
  </si>
  <si>
    <t>Основное мероприятие 1.1.10. «Оплата ежемесячных денежных выплат  лицам, родившимся в период с 22 июня 1923 года по 3 сентября 1945 года (Дети войны)»</t>
  </si>
  <si>
    <t>Количество лиц, родившихся в период с 22 июня 1923 года по 03 сентября 1945 года (Дети войны), получивших услуги по оплате ежемесячных денежных выплат</t>
  </si>
  <si>
    <t>Основное мероприятие 1.1.11. «Выплата субсидий  ветеранам боевых действий и другим категориям военнослужащих»</t>
  </si>
  <si>
    <t>Количество ветеранов боевых действий и других категорий военнослужащих, привлекавшихся органами местной власти к разминированию территорий и объектов в период с 1943-1950 годов, получивших услуги по выплате субсидий</t>
  </si>
  <si>
    <t>Основное мероприятие 1.1.12. «Выплата ежемесячных пособий отдельным категориям граждан (инвалидам боевых действий 1 и 2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риска)»</t>
  </si>
  <si>
    <t>Количество отдельных категорий граждан (инвалидов боевых действий I и II групп, а также членов семей военнослужащих и сотрудников, погибших при исполнении обязанностей военной службы или служебных обязанностей в районах боевых действий; вдов погибших (умерших) ветеранов подразделений особого риска), получивших услуги на выплату ежемесячных пособий</t>
  </si>
  <si>
    <t>Количество граждан, обратившихся за материальной помощью на погребение</t>
  </si>
  <si>
    <t>Количество граждан, обратившихся за социальной помощью</t>
  </si>
  <si>
    <t>Количество граждан, обратившихся за пенсией по выслуге лет</t>
  </si>
  <si>
    <t>Основное мероприятие 1.1.16. «Осуществление переданных полномочий по предоставлению отдельных мер социальной поддержки граждан, подвергшихся радиации»</t>
  </si>
  <si>
    <t>Количество граждан получивших пособия и компенсации</t>
  </si>
  <si>
    <t xml:space="preserve">Основное мероприятие 1.1.17. «Мероприятия в рамках подпрограммы «Социальная поддержка отдельных категорий граждан»» </t>
  </si>
  <si>
    <t>Доля  граждан, принявших участие в мероприятиях</t>
  </si>
  <si>
    <t>Основное мероприятие 1.1.18. «Осуществление равной доступности услуг общественного транспорта для отдельных категорий граждан»</t>
  </si>
  <si>
    <t>Доля реализованных проездных билетов на территории Вейделевского района</t>
  </si>
  <si>
    <t>Подпрограмма 2 «Социальное обслуживание населения»</t>
  </si>
  <si>
    <t>Количество граждан получивших социальные услуги</t>
  </si>
  <si>
    <t>Основное мероприятие 2.1.1. «Обеспечение деятельности (оказание услуг) муниципальных учреждений, (организаций)»</t>
  </si>
  <si>
    <t>2.1.1.</t>
  </si>
  <si>
    <t>Количество учреждений предоставляющих  социальные услуги</t>
  </si>
  <si>
    <t>Доля граждан, получивших социальные услуги в учреждениях социального обслуживания,</t>
  </si>
  <si>
    <t>Основное мероприятие 2.1.3.«Укрепление материально-технической базы учреждений социального обслуживания населения района»</t>
  </si>
  <si>
    <t xml:space="preserve">Количество объектов социальной сферы,
запланированных на проведение капитального ремонта
</t>
  </si>
  <si>
    <t>Доля семей с детьми, получивших меры социальной поддержки, от общей численности семей, обратившихся за получением мер социальной поддержки</t>
  </si>
  <si>
    <t>Основное мероприятие 3.1.1.«Выплата ежемесячных пособий гражданам, имеющим детей»</t>
  </si>
  <si>
    <t>Количество граждан, имеющих детей, получивших меры социальной поддержки по выплате ежемесячного пособия</t>
  </si>
  <si>
    <t>Основное мероприятие 3.1.2.«Выплата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материнством»</t>
  </si>
  <si>
    <t>Количество граждан, не подлежащих обязательному страхованию на случай временной нетрудоспособности и в связи с материнством, получившим меры социальной поддержки по выплате пособий по уходу за ребенком до достижения им возраста полутора лет</t>
  </si>
  <si>
    <t>Основное мероприятие 3.1.3. «Выплата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</si>
  <si>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Количество граждан, не подлежащих обязательному страхованию на случай временной нетрудоспособности и в связи с материнством, получившим меры социальной поддержки по выплате пособий при рождении ребенка</t>
  </si>
  <si>
    <t>Основное мероприятие 3.1.4. «Ежемесячная денежная выплата, назначенная в случае рождения третьего ребенка или последующих детей до достижения ребенком возраста трех лет»</t>
  </si>
  <si>
    <t>Количество граждан, получивших меры социальной поддержки по ежемесячной денежной выплате, назначаемой в случае рождения третьего ребенка или последующих детей до достижения ребенком возраста трех лет</t>
  </si>
  <si>
    <t>Количество семей, родивших третьего и  последующих детей получивших меры социальной поддержки по предоставлению регионального материнского (семейного) капитала</t>
  </si>
  <si>
    <t>Основное мероприятие 3.2.1.  «Осуществление мер по социальной защите граждан, являющихся усыновителями»</t>
  </si>
  <si>
    <t>Количество граждан, являющихся усыновителями, получивших меры социальной поддержки</t>
  </si>
  <si>
    <t>Количество граждан,  получающих  меры социальной поддержки на содержание ребенка в семье опекуна и приемной семье, а так же вознаграждение, причитающееся приемному родителю</t>
  </si>
  <si>
    <t>Количество граждан,  получающих  меры социальной поддержки по выплате единовременного пособия при всех формах устройства детей,  лишенных родительского попечения, в семью</t>
  </si>
  <si>
    <t>Количество детей-сирот, оставшихся без попечения родителей,  получающих  меры социальной поддержки в части оплаты за содержание жилых помещений, закрепленных за детьми – сиротами, и капитального ремонта</t>
  </si>
  <si>
    <t>Количество многодетных семей, получивших меры социальной поддержки по осуществлению мер социальной защиты</t>
  </si>
  <si>
    <t>Основное мероприятие 3.3.2. «Мероприятия в рамках подпрограммы «Социальная поддержка семьи и детей»»</t>
  </si>
  <si>
    <t>Доля семей с детьми,  охваченных социально-культурными мероприятиями, в общем количестве семей данной  категории</t>
  </si>
  <si>
    <t>Подпрограмма 4 «Повышение эффективности оказания социальных услуг некоммерческими общественными организациями».</t>
  </si>
  <si>
    <t>Доля граждан, которым оказаны социальные услуги  некоммерческими организациями</t>
  </si>
  <si>
    <t xml:space="preserve">Основное мероприятие 4.1.1. «Поддержка социально- ориентированных некоммерческих организаций в рамках расходных обязательств, подлежащих исполнению в рамках подпрограммы «Повышение эффективности оказания социальных услуг некоммерческими общественными организациями»
</t>
  </si>
  <si>
    <t>Количество некоммерческих организаций  предоставляющих  социальные услуги</t>
  </si>
  <si>
    <t>Основное мероприятие 4.1.2. «Мероприятия в рамках подпрограммы «Повышение эффективности оказания социальных услуг некоммерческими общественными организациями»</t>
  </si>
  <si>
    <t>Доля граждан, принимающих участие в мероприятиях</t>
  </si>
  <si>
    <t xml:space="preserve">Подпрограмма 5 «Доступная среда для инвалидов и маломобильных групп населения»
</t>
  </si>
  <si>
    <t>Основное мероприятие 5.1.1. «Мероприятия в рамках подпрограммы «Доступная среда для инвалидов и маломобильных групп населения»»</t>
  </si>
  <si>
    <t>прогрессирующий</t>
  </si>
  <si>
    <t>%</t>
  </si>
  <si>
    <t>шт.</t>
  </si>
  <si>
    <t>семьи</t>
  </si>
  <si>
    <t>человек</t>
  </si>
  <si>
    <t>Форма 3. Сведения об использовании бюджетных ассигнований</t>
  </si>
  <si>
    <t xml:space="preserve">Наименование муниципальной
программы, подпрограммы, основного
мероприятия,
мероприятия
</t>
  </si>
  <si>
    <t>Ответственный исполнитель, соисполнители, участники</t>
  </si>
  <si>
    <t>Код бюджетной классификации</t>
  </si>
  <si>
    <t>ГРБС</t>
  </si>
  <si>
    <t>РзПр</t>
  </si>
  <si>
    <t>ЦСР</t>
  </si>
  <si>
    <t>ВР</t>
  </si>
  <si>
    <t>Расходы местного бюджета</t>
  </si>
  <si>
    <t>план, тыс. рублей</t>
  </si>
  <si>
    <t>кассовый план, тыс. рублей</t>
  </si>
  <si>
    <t>кассовый расход, тыс. рублей</t>
  </si>
  <si>
    <t>всего, в том числе:</t>
  </si>
  <si>
    <t xml:space="preserve">Ответственный исполнитель - 
Управление социальной защиты населения
</t>
  </si>
  <si>
    <t xml:space="preserve">Соисполнители, участники: администрация
Вейделевского района;
управление финансов и налоговой  политики администрации Вейделевского района; управление строительства, ЖКХ,  транспорта, связи, архитектуры и градостроительства администрации района;  управление образования администрации района; управление культуры администрации района; управление  физической культуры, спорта и  молодежной политики администрации Вейделевского района;  ОГБУЗ «Вейделевская ЦРБ» (по согласованию); ОКУ «Вейделевский районный центр занятости населения» (по согласованию); Вейделевская местная организация «Всероссийское общество инвалидов» (по согласованию); Вейделевская местная организация «Всероссийское общество слепых» (по согласованию); Вейделевская местная организация Вейделевский районный Совет ветеранов (пенсионеров) войны, труда, Вооруженных Сил и правоохранительных органов (по согласованию), главы администраций городского и сельских поселений (по согласованию)
</t>
  </si>
  <si>
    <t>Муниципальная программа«Социальная поддержка граждан в Вейделевском районе на 2015-2020 годы»</t>
  </si>
  <si>
    <t>всего, в том числе</t>
  </si>
  <si>
    <t xml:space="preserve">Соисполнители: </t>
  </si>
  <si>
    <t>управление культуры администрации района; управление  физической культуры, спорта и  молодежной политики администрации Вейделевского района;  Вейделевская местная организация «Всероссийское общество инвалидов» (по согласованию); Вейделевская местная организация «Всероссийское общество слепых» (по согласованию); Вейделевская местная организация Вейделевский районный Совет ветеранов (пенсионеров) войны, труда, Вооруженных Сил и правоохранительных органов (по согласованию), главы администраций городского и сельских поселений (по согласованию)</t>
  </si>
  <si>
    <t>участник – управление социальной защиты населения администрации Вейделевского района</t>
  </si>
  <si>
    <t>в том числе</t>
  </si>
  <si>
    <t>Основное мероприятие 1.1.15. Выплата муниципальной доплаты к пенсии</t>
  </si>
  <si>
    <t xml:space="preserve">Основное мероприятие 1.1.17. Мероприятия в рамках подпрограммы «Социальная поддержка отдельных категорий граждан» </t>
  </si>
  <si>
    <t>Основное мероприятие 1.1.18. Осуществление равной доступности услуг общественного транспорта для отдельных категорий граждан</t>
  </si>
  <si>
    <t>Обеспечение деятельности (оказание услуг) муниципальных учреждений, (организаций)</t>
  </si>
  <si>
    <t>Ответственный исполнитель Управление социальной защиты населения</t>
  </si>
  <si>
    <t xml:space="preserve">Основное мероприятие 3.3.2. </t>
  </si>
  <si>
    <t>Мероприятия в рамках подпрограммы «Социальная поддержка семьи и детей»</t>
  </si>
  <si>
    <t>Ответственный исполнитель Управление социальной защиты населения, управление культуры администрации Вейделевского района; Вейделевская местная организация «Всероссийское общество инвалидов» (по согласованию); Вейделевская местная организация «Всероссийское общество слепых» (по согласованию)</t>
  </si>
  <si>
    <t>Подпрограмма 4 «Повышение эффективности оказания социальных услуг некоммерческими общественными организациями»</t>
  </si>
  <si>
    <t>Основное меро-приятие 4.1.2. Мероприятия в рамках подпрограммы «Повышение эффективности оказания социальных услуг некоммерческими общественными организациями»</t>
  </si>
  <si>
    <t xml:space="preserve">Ответственный исполнитель </t>
  </si>
  <si>
    <t>Управление социальной защиты населения, управление культуры администрации Вейделевского района; Вейделевская местная организация «Всероссийское общество инвалидов» (по согласованию)</t>
  </si>
  <si>
    <t>Подпрограмма 5 «Доступная среда»</t>
  </si>
  <si>
    <t>Основное мероприятие 5.1.1.  Мероприятия в рамках подпрограммы  «Доступная среда для инвалидов и маломобильных групп населения»</t>
  </si>
  <si>
    <t>0442999</t>
  </si>
  <si>
    <t>0432999</t>
  </si>
  <si>
    <t>0420059</t>
  </si>
  <si>
    <t>0442382</t>
  </si>
  <si>
    <t>0411261</t>
  </si>
  <si>
    <t xml:space="preserve">Соисполнители: 
управление культуры администрации района; управление  физической культуры, спорта и  молодежной политики администрации Вейделевского района;  Вейделевская местная организация «Всероссийское общество инвалидов» (по согласованию); Вейделевская местная организация «Всероссийское общество слепых» (по согласованию); Вейделевская местная организация Вейделевский районный Совет ветеранов (пенсионеров) войны, труда, Вооруженных Сил и правоохранительных органов (по согласованию), главы администраций городского и сельских поселений (по согласованию)
</t>
  </si>
  <si>
    <t xml:space="preserve">Форма 4. Сведения о ресурсном обеспечении муниципальной программы </t>
  </si>
  <si>
    <t>Наименование программы, подпрограммы, основного мероприятия, мероприятия</t>
  </si>
  <si>
    <t>Источник ресурсного обеспечения</t>
  </si>
  <si>
    <t>План, тыс. рублей</t>
  </si>
  <si>
    <t>Кассовый расход, тыс. рублей</t>
  </si>
  <si>
    <t>федеральный бюджет</t>
  </si>
  <si>
    <t>областной бюджет</t>
  </si>
  <si>
    <t>консолидированный бюджет Вейделевского района</t>
  </si>
  <si>
    <t>территориальные внебюджетные фонды</t>
  </si>
  <si>
    <t>иные источники</t>
  </si>
  <si>
    <t>Муниципальная программа«Социальная поддержка граждан в Вейделевском районе на 2015 – 2020 годы»</t>
  </si>
  <si>
    <t>1.</t>
  </si>
  <si>
    <t>Подпрограмма 1«Социальная поддержка отдельных категорий граждан»</t>
  </si>
  <si>
    <t>Основное мероприятие 1.1.1 Предоставление гражданам адресных субсидий на оплату жилого помещения и коммунальных услуг</t>
  </si>
  <si>
    <t xml:space="preserve">Основное мероприятие 1.1.3.
«Выплата инвалидам компенсаций страховых премий по договорам обязательного страхования гражданской ответственности владельцев транспортных средств»
</t>
  </si>
  <si>
    <t xml:space="preserve">Основное мероприятие 1.1.4.
«Осуществление ежегодной  денежной выплаты лицам, награжденным нагрудным знаком «Почетный донор России»»
</t>
  </si>
  <si>
    <t xml:space="preserve">Основное мероприятие 1.1.5.
 «Выплата пособия лицам, которым присвоено звание «Почетный гражданин Белгородской области»»
</t>
  </si>
  <si>
    <t xml:space="preserve">Основное мероприятие 1.1.6.
«Оплата ежемесячных денежных выплат ветеранам труда, ветеранам военной службы»
</t>
  </si>
  <si>
    <t xml:space="preserve">Основное мероприятие 1.1.7.
«Оплата ежемесячных денежных выплат труженикам тыла»
</t>
  </si>
  <si>
    <t xml:space="preserve">Основное мероприятие 1.1.8.
«Оплата ежемесячных денежных выплат реабилитированным лицам»
</t>
  </si>
  <si>
    <t xml:space="preserve">Основное мероприятие 1.1.9.
«Оплата ежемесячных денежных выплат лицам, признанным пострадавшими от политических репрессий»
</t>
  </si>
  <si>
    <t xml:space="preserve">Основное мероприятие 1.1.10.
«Оплата ежемесячных денежных выплат  лицам, родившимся в период с 22 июня 1923 года по 3 сентября 1945 года (Дети войны)»
</t>
  </si>
  <si>
    <t xml:space="preserve">Основное мероприятие 1.1.11.
«Выплата субсидий  ветеранам боевых действий и другим категориям военнослужащих»
</t>
  </si>
  <si>
    <t xml:space="preserve">Основное мероприятие 1.1.12.
«Выплата ежемесячных пособий отдельным категориям граждан (инвалидам боевых действий 1 и 2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риска)»
</t>
  </si>
  <si>
    <t xml:space="preserve">Основное мероприятие 1.1.16.
«Осуществление переданных полномочий по предоставлению отдельных мер социальной поддержки граждан, подвергшихся радиации»
</t>
  </si>
  <si>
    <t xml:space="preserve">Основное мероприятие 1.1.17.
«Мероприятия в рамках подпрограммы «Социальная поддержка отдельных категорий граждан»» 
</t>
  </si>
  <si>
    <t xml:space="preserve">Подпрограмма 2 
«Социальное обслуживание населения»
</t>
  </si>
  <si>
    <t>Основное мероприятие 2.1.1Обеспечение деятельности (оказание услуг) муниципальных учреждений, (организаций)</t>
  </si>
  <si>
    <t>Основное мероприятие 2.1.2 Осуществление полномочий по обеспечению права граждан на социальное обслуживание</t>
  </si>
  <si>
    <t>Основное мероприятие 2.1.3 Укрепление материально-технической базы учреждений социального обслуживания населения района</t>
  </si>
  <si>
    <t>Основное мероприятие 3.1.1 Выплата ежемесячных пособий гражданам, имеющим детей</t>
  </si>
  <si>
    <t>Основное мероприятие 3.1.2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</si>
  <si>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Основное мероприятие 3.1.3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</si>
  <si>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Основное мероприятие 3.1.4 Ежемесячная денежная выплата, назначенная в случае рождения третьего ребенка или последующих детей до достижения ребенком возраста трех лет</t>
  </si>
  <si>
    <t>Основное мероприятие 3.1.5 Осуществление дополнительных мер социальной защиты семей, родивших третьего и последующих детей по предоставлению материнского (семейного) капитала</t>
  </si>
  <si>
    <t>Основное мероприятие 3.2.1 Осуществление мер по социальной защите граждан, являющихся усыновителями</t>
  </si>
  <si>
    <t>Основное мероприятие 3.2.2 Содержание ребенка в семье опекуна и приемной семье, а также вознаграждение, причитающееся приемному родителю</t>
  </si>
  <si>
    <t>Основное мероприятие 3.2.3 Выплата единовременного пособия при всех формах устройства детей, лишенных родительского попечения, в семью</t>
  </si>
  <si>
    <t>Основное мероприятие 3.2.4 Социальная поддержка детей-сирот и детей, оставшихся без попечения родителей, в части оплаты за содержание жилых помещений, закрепленных за детьми сиротами и капитальный ремонт</t>
  </si>
  <si>
    <t>Основное мероприятие 3.3.1 Осуществление мер соцзащиты многодетных семей</t>
  </si>
  <si>
    <t>Основное мероприятие 3.3.2 Мероприятия в рамках подпрограммы «Социальная поддержка семьи и детей»</t>
  </si>
  <si>
    <t xml:space="preserve">Подпрограмма 4 «Повышение эффективности оказания социальных услуг некоммерческими общественными организациями»
</t>
  </si>
  <si>
    <t>Основное мероприятие 4.1.1 Поддержка социально- ориентированных некоммерческих организаций в рамках расходных обязательств, подлежащих исполнению в рамках подпрограммы «Повышение эффективности оказания социальных услуг некоммерческими общественными организациями»</t>
  </si>
  <si>
    <t>Основное мероприятие 4.1.2 Мероприятия в рамках подпрограммы «Повышение эффективности оказания социальных услуг некоммерческими общественными организациями»</t>
  </si>
  <si>
    <t>Подпрограмма 5 «Доступная среда для инвалидов и других маломобильных групп населения»</t>
  </si>
  <si>
    <t>Основное мероприятие 5.1.1 Мероприятия в рамках подпрограммы «Доступная среда для инвалидов и  маломобильных групп населения»</t>
  </si>
  <si>
    <t>Подпрограмма 6 «Обеспечение   реализации муниципальной  программы»</t>
  </si>
  <si>
    <t>Основное мероприятие 6.1.1.Организация предоставления отдельных мер социальной защиты населения</t>
  </si>
  <si>
    <t>Основное мероприятие 6.1.2 Осуществление деятельности по опеке и попечительству в отношении несовершеннолетних и лиц из числа детей – сирот, оставшихся без попечения родителей</t>
  </si>
  <si>
    <t>Основное мероприятие 6.1.3 Осуществление деятельности по опеке и попечительству в отношении совершеннолетних лиц</t>
  </si>
  <si>
    <t>Основное мероприятие 6.1.4. Организация предоставления ежемесячных денежных компенсаций расходов по оплате жилищно – коммунальных услуг</t>
  </si>
  <si>
    <t>Основное мероприятие 6.1.5 Организация предоставления социального пособия на погребение</t>
  </si>
  <si>
    <t>Форма 5. Сведения о мерах правового регулирования</t>
  </si>
  <si>
    <t>Вид, наименование нормативного правового акта</t>
  </si>
  <si>
    <t>Ответственный исполнитель, соисполнитель, участник муниципальной программы</t>
  </si>
  <si>
    <t>Срок принятия</t>
  </si>
  <si>
    <t>Примечание</t>
  </si>
  <si>
    <t>план</t>
  </si>
  <si>
    <t>факт</t>
  </si>
  <si>
    <t>результат</t>
  </si>
  <si>
    <t>причины невыполнения</t>
  </si>
  <si>
    <t>Форма 6. Сведения о выполнении сводных показателей</t>
  </si>
  <si>
    <t xml:space="preserve">муниципальных заданий по муниципальной программе </t>
  </si>
  <si>
    <t>Наименование услуги, показателя объема услуги, подпрограммы, основного мероприятия</t>
  </si>
  <si>
    <t>Значение показателя объема услуги</t>
  </si>
  <si>
    <t>причины отклонений</t>
  </si>
  <si>
    <t>Основное мероприятие 2.1.  Обеспечение деятельности (оказание услуг) муниципальных учреждений, (организаций)</t>
  </si>
  <si>
    <t>Социальное обслуживание пожилых граждан и инвалидов в целях содействия решению проблем, возникших в связи с трудной жизненной ситуацией</t>
  </si>
  <si>
    <t>Организация содержания престарелых и инвалидов в стационарных учреждениях</t>
  </si>
  <si>
    <t>Организация содержания детей в социально-реабилитационном центре для несовершеннолетних</t>
  </si>
  <si>
    <t>Основное мероприятие 4.1.1. Поддержка социально- ориентированных некоммерческих организаций в рамках расходных обязательств, подлежащих исполнению в рамках подпрограммы «Повышение эффективности оказания социальных услуг некоммерческими общественными организациями»</t>
  </si>
  <si>
    <t>5.1.2.</t>
  </si>
  <si>
    <t>Основное мероприятие "Реализация мероприятий в рамках подпрограммы Российской Федерации "Доступная среда"</t>
  </si>
  <si>
    <t>Управление социальной защиты населения; БУСОССЗН "КЦСОН" Вейделевского района</t>
  </si>
  <si>
    <t>4.1.3.</t>
  </si>
  <si>
    <t>Управление социальной защиты населения; БУСОССЗН "КЦСОН" Вейделевского района; управление физической культуры, спорта и молодежной политики администрации Вейделевского района; УПФР РФ в Вейделевском районе; Священнослужители Вейделевского района</t>
  </si>
  <si>
    <t>2.1.2.1.</t>
  </si>
  <si>
    <t>3.1.6.</t>
  </si>
  <si>
    <t>Основное мероприятие 3.1.6 "Ежемесячная денежная выплата, назначенная в случае рождения первого или последующего ребенка до достижения ребенком возраста одного года"</t>
  </si>
  <si>
    <t>Основное мероприятие 3.1.6. Ежемесячная денежная выплата, назначенная в случае рождения первого или последующего ребенка до достижения ребенком возраста одного года</t>
  </si>
  <si>
    <t>Ежемесячная денежная выплата, назначенная в случае рождения первого или последующего ребенка до достижения ребенком возраста одного года</t>
  </si>
  <si>
    <t xml:space="preserve">Основное мероприятие 3.1.6. </t>
  </si>
  <si>
    <t>6.1.6.</t>
  </si>
  <si>
    <t>Основное мероприятие 6.1.6. "осуществление мер социальной защиты отдельных категорий работников учреждений, занятых в секторе социального обслуживания, проживающих и (или) работающих в сельской местности</t>
  </si>
  <si>
    <t>1.1.19.</t>
  </si>
  <si>
    <t>Основное мероприятие 1.1.19. "Иные межбюджетные трансферты на выплату компенсации расходов в целях соблюдения утвержденных предельных (максимальных) индексов изменения размера вносимой гражданской платы за коммунальные услуги</t>
  </si>
  <si>
    <t>Основное мероприятие 5.1.2. "Реализация мероприятий в рамках подпрограммы Российской Федерации "Доступная среда"</t>
  </si>
  <si>
    <t>Основное мероприятие 3.1.6. "Ежемесячная денежная выплата, назначенная в случае рождения первого или последующего ребенка до достижения возраста одного года"</t>
  </si>
  <si>
    <t>Ежемесячная денежная выплата, назначенная в случае рождения первого или последующего ребенка до достижения возраста одного года</t>
  </si>
  <si>
    <t>2.1.2.2.</t>
  </si>
  <si>
    <t>Проект 2.1.2.2. "Оказание помощи в благоустройстве придворовых территорий одиноко проживающих граждан Вейделевского района "Территория чистоты""</t>
  </si>
  <si>
    <t>Проект «Передача опыта, знаний, мастерства пожилых людей молодому поколению через социально-значимую и творческую деятельность "Связь поколений»</t>
  </si>
  <si>
    <t>5.1.1.1.</t>
  </si>
  <si>
    <t>Проект "Создание информационно-аналитической системы с привязкой к социальным сетям и видео контенту "Жизнь в районе.доступная среда"</t>
  </si>
  <si>
    <t>6.1.7.</t>
  </si>
  <si>
    <t>6.1.8.</t>
  </si>
  <si>
    <t>Управление социальной защиты населения администрации Вейделевского района</t>
  </si>
  <si>
    <t>3.2.7.</t>
  </si>
  <si>
    <t>Проект "Внедрение основной образовательной программы дошкольного образования "От рождения до школы" в МУ СОССЗН "Вейделевского района "Социально-реабилитационный центр для несовершеннолетних"</t>
  </si>
  <si>
    <t>МУ Вейделевского района  "ЦСПСИД "Семья"</t>
  </si>
  <si>
    <t>3.2.8.</t>
  </si>
  <si>
    <t>Проект "Развитие волонтерского движения в муниципальном учреждении Вейделевского района "Центр социальной помощи семье и детям "Семья"</t>
  </si>
  <si>
    <t>3.3.2.6</t>
  </si>
  <si>
    <t>Проект "Соработничество администрации Вейделевского района и Вейделевского благочиния по улучшению демографической ситуации в районе"</t>
  </si>
  <si>
    <t xml:space="preserve">Управление социальной защиты населения, управление культуры
администрации Вейделевского района, управление образования администрации района, управление ФК, спорта и МП администрации района, ОГБУЗ «Вейделевская ЦРБ» (по согласованию), главы администраций городского и сельских поселений (по согласованию), Священнослужители Вейделевского района;
</t>
  </si>
  <si>
    <t>Проект «Ознакомление сотрудников системы социальной защиты населения Вейделевского района с российским программным обеспечением».</t>
  </si>
  <si>
    <t xml:space="preserve">Управление социальной защиты населения
администрации
Вейделевского района, БУСОССЗН «КЦСОН» Вейделевского района, МУ Вейделевского района "ЦСПСиД "Семья"
</t>
  </si>
  <si>
    <t>Оптимизация процесса оказания государственной услуги по приему и регистрации документов, необходимых для назначения и выплаты ежемесячной денежной компенсации на оплату жилого помещения и коммунальных услуг</t>
  </si>
  <si>
    <t>6.1.9.</t>
  </si>
  <si>
    <t>6.1.10.</t>
  </si>
  <si>
    <t>6.1.11.</t>
  </si>
  <si>
    <t>Оптимизация процесса приема и регистрация документов, необходимых для реализации единых социальных проездных билетов</t>
  </si>
  <si>
    <t>Оптимизация процесса оказания государственной услуги по признанию семьи (одиноко проживающего гражданина) малоимущей</t>
  </si>
  <si>
    <t>"Оптимизация процесса оформления документов для назначения и выплаты пособий на ребенка"</t>
  </si>
  <si>
    <t>3.1.7.</t>
  </si>
  <si>
    <t>Основное мероприятие 3.1.7."Ежемесячная денежная выплата на детей в возрасте от 3 до 7 лет включительно"</t>
  </si>
  <si>
    <t>Ежемесячная денежная выплата на детей в возрасте от 3 до 7 лет включительно</t>
  </si>
  <si>
    <t xml:space="preserve">Форма 7. Оценка эффективности реализации муниципальной программы </t>
  </si>
  <si>
    <t>Наименование муниципальной программы</t>
  </si>
  <si>
    <t>Критерии оценки эффективности</t>
  </si>
  <si>
    <t>1. Достижение показателей конечного результата</t>
  </si>
  <si>
    <t>2. Достижение показателей непосредственного результата</t>
  </si>
  <si>
    <t>3. Освоение местного бюджета</t>
  </si>
  <si>
    <t>4.Реализация проектов</t>
  </si>
  <si>
    <t>Итоговая оценка эффективности реализации программы с учетом весовых коэффициентов, баллов</t>
  </si>
  <si>
    <t>Вывод об оценке эффективности реализации программы</t>
  </si>
  <si>
    <t>Коли-чество целевых показа-телей</t>
  </si>
  <si>
    <t>в том числе ц.п., достижение значений которых соответствует градации (положительная динамика - при росте значений/при снижении значений)</t>
  </si>
  <si>
    <t>Оцен-ка по 1 крите-рию, баллов</t>
  </si>
  <si>
    <t>Количе-ство целе-вых показа-телей</t>
  </si>
  <si>
    <t>Оценка по 2 критерию, баллов</t>
  </si>
  <si>
    <t>Оценка освоения средств местного бюджета, %</t>
  </si>
  <si>
    <t>Оценка по 3 критерию, баллов</t>
  </si>
  <si>
    <t>100% или выше/100% или ниже</t>
  </si>
  <si>
    <t>более 80%, но менее 100%/ более 100%, но менее 120%</t>
  </si>
  <si>
    <t>от 50% до 80%/</t>
  </si>
  <si>
    <t>от 120% до 150%</t>
  </si>
  <si>
    <t>менее 50%/</t>
  </si>
  <si>
    <t>более 150%</t>
  </si>
  <si>
    <t>100% или выше/ 100% или ниже</t>
  </si>
  <si>
    <t>от 50% до 80%/ от 120% до 150%</t>
  </si>
  <si>
    <t>менее 50%/ более 150%</t>
  </si>
  <si>
    <t xml:space="preserve">Социальная поддержка граждан в Вейделевском районе                           </t>
  </si>
  <si>
    <t>эффективна</t>
  </si>
  <si>
    <t>1.1.20.</t>
  </si>
  <si>
    <t>Оказание государственной социальной помощи на основании социального контракта отдельным категориям нраждан</t>
  </si>
  <si>
    <t>Оказание государственной социальной помощи на основании социального контракта отдельным категориям граждан</t>
  </si>
  <si>
    <t>оплачено,
тыс.руб.</t>
  </si>
  <si>
    <t>01.01.22-31.12.22</t>
  </si>
  <si>
    <r>
      <t xml:space="preserve">Форма 1. Общие сведения о реализации муниципальной программы </t>
    </r>
    <r>
      <rPr>
        <b/>
        <u/>
        <sz val="11"/>
        <color theme="1"/>
        <rFont val="Times New Roman"/>
        <family val="1"/>
        <charset val="204"/>
      </rPr>
      <t>за 12 месяцев 2023 год</t>
    </r>
  </si>
  <si>
    <t>1,1,21</t>
  </si>
  <si>
    <t>Единовременная
 выплата ветеранам</t>
  </si>
  <si>
    <r>
      <t xml:space="preserve">муниципальной программы </t>
    </r>
    <r>
      <rPr>
        <b/>
        <u/>
        <sz val="11"/>
        <color theme="1"/>
        <rFont val="Times New Roman"/>
        <family val="1"/>
        <charset val="204"/>
      </rPr>
      <t>за 12 месяцев 2023 год</t>
    </r>
  </si>
  <si>
    <r>
      <t xml:space="preserve">местного бюджета на реализацию муниципальной программы </t>
    </r>
    <r>
      <rPr>
        <b/>
        <u/>
        <sz val="11"/>
        <color theme="1"/>
        <rFont val="Times New Roman"/>
        <family val="1"/>
        <charset val="204"/>
      </rPr>
      <t>за 12 месяцев 2023 год</t>
    </r>
  </si>
  <si>
    <t>Единовременная выплата ветеранам боевых действий</t>
  </si>
  <si>
    <t>за 12 месяцев 2023 год</t>
  </si>
  <si>
    <t>в рамках годового мониторинга за 2023 год</t>
  </si>
  <si>
    <t>1.1.1.19</t>
  </si>
  <si>
    <t>чело
век</t>
  </si>
  <si>
    <t>Ежегодная выплата ветеранам боевых действий</t>
  </si>
  <si>
    <t>МУ Вейделевского района «ЦСПСИД «Семья»</t>
  </si>
  <si>
    <t>Проект 2.1.2.1 Организация наставничества  работе с семьями находящимися в трудной жизненной ситуации на территории Вейделевского района</t>
  </si>
  <si>
    <t>Основное мероприятие 2.1.3. "Укрепление материально-технической базы учреждений социального обслуживания населения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</si>
</sst>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;[Red]0.00"/>
    <numFmt numFmtId="165" formatCode="0;[Red]0"/>
    <numFmt numFmtId="166" formatCode="dd/mm/yy;@"/>
    <numFmt numFmtId="167" formatCode="0.0;[Red]0.0"/>
    <numFmt numFmtId="168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/>
    <xf numFmtId="0" fontId="3" fillId="0" borderId="0" xfId="0" applyFont="1" applyAlignment="1">
      <alignment wrapText="1" shrinkToFit="1"/>
    </xf>
    <xf numFmtId="0" fontId="3" fillId="0" borderId="1" xfId="0" applyFont="1" applyBorder="1" applyAlignment="1">
      <alignment wrapText="1" shrinkToFit="1"/>
    </xf>
    <xf numFmtId="0" fontId="3" fillId="0" borderId="0" xfId="0" applyFont="1" applyAlignment="1">
      <alignment horizontal="justify" wrapText="1" shrinkToFit="1"/>
    </xf>
    <xf numFmtId="165" fontId="3" fillId="0" borderId="1" xfId="0" applyNumberFormat="1" applyFont="1" applyBorder="1"/>
    <xf numFmtId="0" fontId="4" fillId="0" borderId="1" xfId="0" applyFont="1" applyBorder="1" applyAlignment="1">
      <alignment horizontal="justify"/>
    </xf>
    <xf numFmtId="0" fontId="0" fillId="0" borderId="0" xfId="0" applyBorder="1"/>
    <xf numFmtId="0" fontId="3" fillId="0" borderId="6" xfId="0" applyFont="1" applyBorder="1"/>
    <xf numFmtId="0" fontId="3" fillId="0" borderId="6" xfId="0" applyFont="1" applyBorder="1" applyAlignment="1">
      <alignment wrapText="1" shrinkToFit="1"/>
    </xf>
    <xf numFmtId="164" fontId="1" fillId="0" borderId="1" xfId="0" applyNumberFormat="1" applyFont="1" applyBorder="1"/>
    <xf numFmtId="0" fontId="1" fillId="0" borderId="0" xfId="0" applyFont="1" applyAlignment="1">
      <alignment wrapText="1"/>
    </xf>
    <xf numFmtId="0" fontId="1" fillId="0" borderId="1" xfId="0" applyFont="1" applyBorder="1"/>
    <xf numFmtId="165" fontId="1" fillId="0" borderId="1" xfId="0" applyNumberFormat="1" applyFont="1" applyBorder="1"/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vertical="center" wrapText="1"/>
    </xf>
    <xf numFmtId="166" fontId="3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 shrinkToFit="1"/>
    </xf>
    <xf numFmtId="166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/>
    <xf numFmtId="0" fontId="3" fillId="0" borderId="1" xfId="0" applyFont="1" applyBorder="1" applyAlignment="1">
      <alignment horizontal="center" wrapText="1" shrinkToFit="1"/>
    </xf>
    <xf numFmtId="0" fontId="3" fillId="0" borderId="0" xfId="0" applyFont="1" applyAlignment="1">
      <alignment horizontal="left" wrapText="1" shrinkToFit="1"/>
    </xf>
    <xf numFmtId="0" fontId="3" fillId="0" borderId="0" xfId="0" applyFont="1" applyAlignment="1">
      <alignment horizontal="justify"/>
    </xf>
    <xf numFmtId="0" fontId="3" fillId="0" borderId="0" xfId="0" applyFont="1" applyBorder="1"/>
    <xf numFmtId="0" fontId="3" fillId="0" borderId="8" xfId="0" applyFont="1" applyBorder="1"/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/>
    <xf numFmtId="0" fontId="3" fillId="0" borderId="1" xfId="0" applyFont="1" applyBorder="1" applyAlignment="1">
      <alignment horizontal="left" wrapText="1" shrinkToFi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9" xfId="0" applyFont="1" applyBorder="1"/>
    <xf numFmtId="0" fontId="3" fillId="0" borderId="1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left" vertical="top" wrapText="1"/>
    </xf>
    <xf numFmtId="49" fontId="3" fillId="0" borderId="1" xfId="0" applyNumberFormat="1" applyFont="1" applyBorder="1"/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0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 shrinkToFi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wrapText="1" shrinkToFit="1"/>
    </xf>
    <xf numFmtId="0" fontId="3" fillId="0" borderId="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9" xfId="0" applyFont="1" applyBorder="1" applyAlignment="1">
      <alignment vertical="center" wrapText="1"/>
    </xf>
    <xf numFmtId="0" fontId="1" fillId="0" borderId="6" xfId="0" applyFont="1" applyBorder="1" applyAlignment="1">
      <alignment wrapText="1" shrinkToFit="1"/>
    </xf>
    <xf numFmtId="0" fontId="1" fillId="0" borderId="1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vertical="top" wrapText="1" shrinkToFit="1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 wrapText="1" shrinkToFit="1"/>
    </xf>
    <xf numFmtId="167" fontId="3" fillId="0" borderId="1" xfId="0" applyNumberFormat="1" applyFont="1" applyBorder="1" applyAlignment="1">
      <alignment horizontal="center"/>
    </xf>
    <xf numFmtId="164" fontId="3" fillId="0" borderId="6" xfId="0" applyNumberFormat="1" applyFont="1" applyBorder="1"/>
    <xf numFmtId="167" fontId="1" fillId="2" borderId="1" xfId="0" applyNumberFormat="1" applyFont="1" applyFill="1" applyBorder="1"/>
    <xf numFmtId="167" fontId="3" fillId="0" borderId="1" xfId="0" applyNumberFormat="1" applyFont="1" applyBorder="1"/>
    <xf numFmtId="167" fontId="3" fillId="0" borderId="1" xfId="0" applyNumberFormat="1" applyFont="1" applyBorder="1" applyAlignment="1">
      <alignment horizontal="center" wrapText="1"/>
    </xf>
    <xf numFmtId="167" fontId="1" fillId="0" borderId="1" xfId="0" applyNumberFormat="1" applyFont="1" applyBorder="1"/>
    <xf numFmtId="167" fontId="3" fillId="0" borderId="6" xfId="0" applyNumberFormat="1" applyFont="1" applyBorder="1"/>
    <xf numFmtId="167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 shrinkToFit="1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7" xfId="0" applyFont="1" applyBorder="1" applyAlignment="1">
      <alignment wrapText="1" shrinkToFit="1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4" xfId="0" applyFont="1" applyBorder="1" applyAlignment="1">
      <alignment wrapText="1" shrinkToFit="1"/>
    </xf>
    <xf numFmtId="0" fontId="3" fillId="0" borderId="0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168" fontId="3" fillId="0" borderId="1" xfId="0" applyNumberFormat="1" applyFont="1" applyBorder="1"/>
    <xf numFmtId="0" fontId="3" fillId="0" borderId="2" xfId="0" applyFont="1" applyBorder="1" applyAlignment="1">
      <alignment vertical="center" wrapText="1" shrinkToFit="1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6" fontId="3" fillId="2" borderId="1" xfId="0" applyNumberFormat="1" applyFont="1" applyFill="1" applyBorder="1"/>
    <xf numFmtId="0" fontId="3" fillId="3" borderId="1" xfId="0" applyFont="1" applyFill="1" applyBorder="1" applyAlignment="1">
      <alignment wrapText="1" shrinkToFit="1"/>
    </xf>
    <xf numFmtId="0" fontId="3" fillId="3" borderId="1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justify" vertical="center" textRotation="90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/>
    <xf numFmtId="49" fontId="3" fillId="4" borderId="1" xfId="0" applyNumberFormat="1" applyFont="1" applyFill="1" applyBorder="1"/>
    <xf numFmtId="167" fontId="3" fillId="4" borderId="1" xfId="0" applyNumberFormat="1" applyFont="1" applyFill="1" applyBorder="1"/>
    <xf numFmtId="0" fontId="3" fillId="4" borderId="1" xfId="0" applyFont="1" applyFill="1" applyBorder="1" applyAlignment="1">
      <alignment wrapText="1" shrinkToFit="1"/>
    </xf>
    <xf numFmtId="0" fontId="3" fillId="4" borderId="1" xfId="0" applyFont="1" applyFill="1" applyBorder="1" applyAlignment="1">
      <alignment horizontal="left" wrapText="1" shrinkToFit="1"/>
    </xf>
    <xf numFmtId="0" fontId="0" fillId="0" borderId="0" xfId="0" applyFill="1"/>
    <xf numFmtId="2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/>
    <xf numFmtId="164" fontId="3" fillId="0" borderId="1" xfId="0" applyNumberFormat="1" applyFont="1" applyFill="1" applyBorder="1"/>
    <xf numFmtId="164" fontId="3" fillId="0" borderId="6" xfId="0" applyNumberFormat="1" applyFont="1" applyFill="1" applyBorder="1"/>
    <xf numFmtId="16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6" xfId="0" applyFont="1" applyFill="1" applyBorder="1"/>
    <xf numFmtId="0" fontId="0" fillId="0" borderId="0" xfId="0" applyFill="1" applyBorder="1"/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12" xfId="0" applyFont="1" applyBorder="1"/>
    <xf numFmtId="0" fontId="0" fillId="0" borderId="0" xfId="0" applyBorder="1" applyAlignment="1">
      <alignment horizontal="center"/>
    </xf>
    <xf numFmtId="167" fontId="3" fillId="0" borderId="1" xfId="0" applyNumberFormat="1" applyFont="1" applyFill="1" applyBorder="1" applyAlignment="1">
      <alignment horizontal="center" wrapText="1"/>
    </xf>
    <xf numFmtId="0" fontId="0" fillId="5" borderId="0" xfId="0" applyFill="1"/>
    <xf numFmtId="167" fontId="3" fillId="0" borderId="1" xfId="0" applyNumberFormat="1" applyFont="1" applyFill="1" applyBorder="1"/>
    <xf numFmtId="2" fontId="3" fillId="0" borderId="6" xfId="0" applyNumberFormat="1" applyFont="1" applyBorder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left" wrapText="1" shrinkToFit="1"/>
    </xf>
    <xf numFmtId="0" fontId="3" fillId="0" borderId="1" xfId="0" applyFont="1" applyBorder="1" applyAlignment="1">
      <alignment horizontal="center" wrapText="1" shrinkToFit="1"/>
    </xf>
    <xf numFmtId="0" fontId="1" fillId="0" borderId="1" xfId="0" applyFont="1" applyFill="1" applyBorder="1" applyAlignment="1">
      <alignment wrapText="1"/>
    </xf>
    <xf numFmtId="0" fontId="1" fillId="0" borderId="7" xfId="0" applyFont="1" applyBorder="1" applyAlignment="1">
      <alignment horizontal="left" wrapText="1"/>
    </xf>
    <xf numFmtId="167" fontId="3" fillId="2" borderId="7" xfId="0" applyNumberFormat="1" applyFont="1" applyFill="1" applyBorder="1" applyAlignment="1">
      <alignment horizontal="center" wrapText="1"/>
    </xf>
    <xf numFmtId="0" fontId="8" fillId="0" borderId="1" xfId="0" applyFont="1" applyFill="1" applyBorder="1"/>
    <xf numFmtId="0" fontId="8" fillId="0" borderId="0" xfId="0" applyFont="1" applyFill="1" applyAlignment="1">
      <alignment wrapText="1" shrinkToFit="1"/>
    </xf>
    <xf numFmtId="0" fontId="8" fillId="0" borderId="1" xfId="0" applyFont="1" applyFill="1" applyBorder="1" applyAlignment="1">
      <alignment wrapText="1"/>
    </xf>
    <xf numFmtId="0" fontId="9" fillId="0" borderId="0" xfId="0" applyFont="1" applyFill="1"/>
    <xf numFmtId="0" fontId="3" fillId="0" borderId="0" xfId="0" applyFont="1" applyFill="1" applyAlignment="1">
      <alignment wrapText="1" shrinkToFit="1"/>
    </xf>
    <xf numFmtId="0" fontId="3" fillId="0" borderId="1" xfId="0" applyFont="1" applyFill="1" applyBorder="1" applyAlignment="1">
      <alignment wrapText="1"/>
    </xf>
    <xf numFmtId="0" fontId="8" fillId="0" borderId="6" xfId="0" applyFont="1" applyFill="1" applyBorder="1"/>
    <xf numFmtId="0" fontId="8" fillId="0" borderId="6" xfId="0" applyFont="1" applyFill="1" applyBorder="1" applyAlignment="1">
      <alignment wrapText="1"/>
    </xf>
    <xf numFmtId="168" fontId="8" fillId="0" borderId="6" xfId="0" applyNumberFormat="1" applyFont="1" applyFill="1" applyBorder="1"/>
    <xf numFmtId="0" fontId="8" fillId="0" borderId="1" xfId="0" applyFont="1" applyFill="1" applyBorder="1" applyAlignment="1">
      <alignment wrapText="1" shrinkToFit="1"/>
    </xf>
    <xf numFmtId="0" fontId="3" fillId="0" borderId="4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0" fontId="1" fillId="0" borderId="0" xfId="0" applyFont="1" applyFill="1" applyAlignment="1"/>
    <xf numFmtId="0" fontId="3" fillId="0" borderId="1" xfId="0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7" fontId="3" fillId="0" borderId="4" xfId="0" applyNumberFormat="1" applyFont="1" applyFill="1" applyBorder="1" applyAlignment="1">
      <alignment horizontal="center"/>
    </xf>
    <xf numFmtId="0" fontId="8" fillId="0" borderId="6" xfId="0" applyFont="1" applyBorder="1"/>
    <xf numFmtId="16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 shrinkToFit="1"/>
    </xf>
    <xf numFmtId="166" fontId="3" fillId="0" borderId="1" xfId="0" applyNumberFormat="1" applyFont="1" applyFill="1" applyBorder="1"/>
    <xf numFmtId="164" fontId="1" fillId="0" borderId="1" xfId="0" applyNumberFormat="1" applyFont="1" applyFill="1" applyBorder="1"/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 shrinkToFit="1"/>
    </xf>
    <xf numFmtId="167" fontId="3" fillId="0" borderId="1" xfId="0" applyNumberFormat="1" applyFont="1" applyFill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166" fontId="3" fillId="0" borderId="7" xfId="0" applyNumberFormat="1" applyFont="1" applyBorder="1" applyAlignment="1">
      <alignment horizontal="center"/>
    </xf>
    <xf numFmtId="167" fontId="3" fillId="0" borderId="6" xfId="0" applyNumberFormat="1" applyFont="1" applyBorder="1" applyAlignment="1">
      <alignment horizontal="center"/>
    </xf>
    <xf numFmtId="167" fontId="3" fillId="0" borderId="7" xfId="0" applyNumberFormat="1" applyFont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 shrinkToFit="1"/>
    </xf>
    <xf numFmtId="0" fontId="3" fillId="0" borderId="7" xfId="0" applyFont="1" applyBorder="1" applyAlignment="1">
      <alignment horizontal="center" wrapText="1" shrinkToFi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 shrinkToFit="1"/>
    </xf>
    <xf numFmtId="0" fontId="3" fillId="0" borderId="3" xfId="0" applyFont="1" applyBorder="1" applyAlignment="1">
      <alignment horizontal="center" wrapText="1" shrinkToFit="1"/>
    </xf>
    <xf numFmtId="0" fontId="3" fillId="0" borderId="4" xfId="0" applyFont="1" applyBorder="1" applyAlignment="1">
      <alignment horizontal="center" wrapText="1" shrinkToFi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 shrinkToFit="1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justify" wrapText="1" shrinkToFit="1"/>
    </xf>
    <xf numFmtId="0" fontId="3" fillId="0" borderId="3" xfId="0" applyFont="1" applyBorder="1" applyAlignment="1">
      <alignment horizontal="justify" wrapText="1" shrinkToFit="1"/>
    </xf>
    <xf numFmtId="0" fontId="3" fillId="0" borderId="4" xfId="0" applyFont="1" applyBorder="1" applyAlignment="1">
      <alignment horizontal="justify" wrapText="1" shrinkToFi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wrapText="1" shrinkToFit="1"/>
    </xf>
    <xf numFmtId="0" fontId="3" fillId="0" borderId="3" xfId="0" applyFont="1" applyBorder="1" applyAlignment="1">
      <alignment horizontal="left" wrapText="1" shrinkToFit="1"/>
    </xf>
    <xf numFmtId="0" fontId="3" fillId="0" borderId="4" xfId="0" applyFont="1" applyBorder="1" applyAlignment="1">
      <alignment horizontal="left" wrapText="1" shrinkToFi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left" wrapText="1" shrinkToFit="1"/>
    </xf>
    <xf numFmtId="0" fontId="3" fillId="0" borderId="7" xfId="0" applyFont="1" applyBorder="1" applyAlignment="1">
      <alignment horizontal="left" wrapText="1" shrinkToFit="1"/>
    </xf>
    <xf numFmtId="0" fontId="3" fillId="0" borderId="9" xfId="0" applyFont="1" applyBorder="1" applyAlignment="1">
      <alignment horizontal="left" wrapText="1" shrinkToFit="1"/>
    </xf>
    <xf numFmtId="0" fontId="3" fillId="0" borderId="10" xfId="0" applyFont="1" applyBorder="1" applyAlignment="1">
      <alignment horizontal="left" wrapText="1" shrinkToFit="1"/>
    </xf>
    <xf numFmtId="0" fontId="3" fillId="0" borderId="12" xfId="0" applyFont="1" applyBorder="1" applyAlignment="1">
      <alignment horizontal="left" wrapText="1" shrinkToFit="1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10" xfId="0" applyBorder="1" applyAlignment="1">
      <alignment horizontal="left" wrapText="1" shrinkToFit="1"/>
    </xf>
    <xf numFmtId="0" fontId="0" fillId="0" borderId="12" xfId="0" applyBorder="1" applyAlignment="1">
      <alignment horizontal="left" wrapText="1" shrinkToFit="1"/>
    </xf>
    <xf numFmtId="0" fontId="3" fillId="0" borderId="6" xfId="0" applyFont="1" applyBorder="1" applyAlignment="1">
      <alignment horizontal="left" vertical="center" wrapText="1" shrinkToFit="1"/>
    </xf>
    <xf numFmtId="0" fontId="3" fillId="0" borderId="7" xfId="0" applyFont="1" applyBorder="1" applyAlignment="1">
      <alignment horizontal="left" vertical="center" wrapText="1" shrinkToFit="1"/>
    </xf>
    <xf numFmtId="0" fontId="3" fillId="0" borderId="9" xfId="0" applyFont="1" applyFill="1" applyBorder="1" applyAlignment="1">
      <alignment horizontal="center"/>
    </xf>
    <xf numFmtId="0" fontId="3" fillId="0" borderId="1" xfId="0" applyFont="1" applyBorder="1" applyAlignment="1">
      <alignment horizontal="left" wrapText="1" shrinkToFit="1"/>
    </xf>
    <xf numFmtId="14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left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left" wrapText="1" shrinkToFit="1"/>
    </xf>
    <xf numFmtId="0" fontId="3" fillId="0" borderId="23" xfId="0" applyFont="1" applyBorder="1" applyAlignment="1">
      <alignment horizontal="left" wrapText="1" shrinkToFit="1"/>
    </xf>
    <xf numFmtId="0" fontId="3" fillId="0" borderId="13" xfId="0" applyFont="1" applyBorder="1" applyAlignment="1">
      <alignment horizontal="left" wrapText="1" shrinkToFit="1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 shrinkToFit="1"/>
    </xf>
    <xf numFmtId="0" fontId="1" fillId="0" borderId="9" xfId="0" applyFont="1" applyBorder="1" applyAlignment="1">
      <alignment horizontal="left" wrapText="1" shrinkToFit="1"/>
    </xf>
    <xf numFmtId="0" fontId="1" fillId="0" borderId="6" xfId="0" applyFont="1" applyBorder="1" applyAlignment="1">
      <alignment horizontal="center" wrapText="1" shrinkToFit="1"/>
    </xf>
    <xf numFmtId="0" fontId="1" fillId="0" borderId="9" xfId="0" applyFont="1" applyBorder="1" applyAlignment="1">
      <alignment horizontal="center" wrapText="1" shrinkToFit="1"/>
    </xf>
    <xf numFmtId="0" fontId="1" fillId="0" borderId="7" xfId="0" applyFont="1" applyBorder="1" applyAlignment="1">
      <alignment horizontal="center" wrapText="1" shrinkToFit="1"/>
    </xf>
    <xf numFmtId="0" fontId="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"/>
  <sheetViews>
    <sheetView topLeftCell="A69" workbookViewId="0">
      <selection activeCell="H36" sqref="H36"/>
    </sheetView>
  </sheetViews>
  <sheetFormatPr defaultRowHeight="14.4" x14ac:dyDescent="0.3"/>
  <cols>
    <col min="1" max="1" width="8.33203125" customWidth="1"/>
    <col min="2" max="2" width="20.109375" customWidth="1"/>
    <col min="3" max="3" width="20.6640625" customWidth="1"/>
    <col min="4" max="4" width="6.33203125" customWidth="1"/>
    <col min="5" max="5" width="9.33203125" customWidth="1"/>
    <col min="6" max="6" width="8.6640625" customWidth="1"/>
    <col min="7" max="7" width="8.109375" customWidth="1"/>
    <col min="8" max="8" width="8.44140625" customWidth="1"/>
    <col min="9" max="9" width="11.33203125" style="131" customWidth="1"/>
    <col min="10" max="10" width="10.44140625" style="131" bestFit="1" customWidth="1"/>
    <col min="11" max="11" width="13" style="131" customWidth="1"/>
    <col min="12" max="12" width="10.5546875" customWidth="1"/>
    <col min="13" max="13" width="11" customWidth="1"/>
    <col min="14" max="14" width="9.33203125" customWidth="1"/>
    <col min="15" max="15" width="8.5546875" customWidth="1"/>
    <col min="16" max="16" width="6.33203125" customWidth="1"/>
  </cols>
  <sheetData>
    <row r="1" spans="1:26" ht="26.25" customHeight="1" x14ac:dyDescent="0.3"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3">
      <c r="C2" s="3" t="s">
        <v>397</v>
      </c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x14ac:dyDescent="0.3"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x14ac:dyDescent="0.3"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47.25" customHeight="1" x14ac:dyDescent="0.3">
      <c r="A5" s="210" t="s">
        <v>0</v>
      </c>
      <c r="B5" s="210" t="s">
        <v>1</v>
      </c>
      <c r="C5" s="210" t="s">
        <v>2</v>
      </c>
      <c r="D5" s="210" t="s">
        <v>3</v>
      </c>
      <c r="E5" s="213" t="s">
        <v>4</v>
      </c>
      <c r="F5" s="215"/>
      <c r="G5" s="213" t="s">
        <v>5</v>
      </c>
      <c r="H5" s="215"/>
      <c r="I5" s="213" t="s">
        <v>8</v>
      </c>
      <c r="J5" s="214"/>
      <c r="K5" s="214"/>
      <c r="L5" s="214"/>
      <c r="M5" s="215"/>
      <c r="N5" s="216" t="s">
        <v>13</v>
      </c>
      <c r="O5" s="216"/>
      <c r="P5" s="216"/>
      <c r="Q5" s="35"/>
      <c r="R5" s="16"/>
      <c r="S5" s="16"/>
      <c r="T5" s="16"/>
      <c r="U5" s="16"/>
      <c r="V5" s="16"/>
      <c r="W5" s="16"/>
      <c r="X5" s="16"/>
      <c r="Y5" s="16"/>
      <c r="Z5" s="16"/>
    </row>
    <row r="6" spans="1:26" ht="63.75" customHeight="1" x14ac:dyDescent="0.3">
      <c r="A6" s="211"/>
      <c r="B6" s="211"/>
      <c r="C6" s="211"/>
      <c r="D6" s="211"/>
      <c r="E6" s="125" t="s">
        <v>6</v>
      </c>
      <c r="F6" s="125" t="s">
        <v>7</v>
      </c>
      <c r="G6" s="125" t="s">
        <v>6</v>
      </c>
      <c r="H6" s="125" t="s">
        <v>7</v>
      </c>
      <c r="I6" s="134" t="s">
        <v>9</v>
      </c>
      <c r="J6" s="134" t="s">
        <v>10</v>
      </c>
      <c r="K6" s="134" t="s">
        <v>16</v>
      </c>
      <c r="L6" s="125" t="s">
        <v>12</v>
      </c>
      <c r="M6" s="125" t="s">
        <v>11</v>
      </c>
      <c r="N6" s="125" t="s">
        <v>14</v>
      </c>
      <c r="O6" s="125" t="s">
        <v>395</v>
      </c>
      <c r="P6" s="125" t="s">
        <v>15</v>
      </c>
      <c r="Q6" s="35"/>
      <c r="R6" s="16"/>
      <c r="S6" s="16"/>
      <c r="T6" s="16"/>
      <c r="U6" s="16"/>
      <c r="V6" s="16"/>
      <c r="W6" s="16"/>
      <c r="X6" s="16"/>
      <c r="Y6" s="16"/>
      <c r="Z6" s="16"/>
    </row>
    <row r="7" spans="1:26" s="1" customFormat="1" x14ac:dyDescent="0.3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135">
        <v>9</v>
      </c>
      <c r="J7" s="135">
        <v>10</v>
      </c>
      <c r="K7" s="135">
        <v>11</v>
      </c>
      <c r="L7" s="6">
        <v>12</v>
      </c>
      <c r="M7" s="6">
        <v>13</v>
      </c>
      <c r="N7" s="133">
        <v>14</v>
      </c>
      <c r="O7" s="133">
        <v>15</v>
      </c>
      <c r="P7" s="133">
        <v>16</v>
      </c>
      <c r="Q7" s="104"/>
      <c r="R7" s="146"/>
      <c r="S7" s="146"/>
      <c r="T7" s="146"/>
      <c r="U7" s="146"/>
      <c r="V7" s="146"/>
      <c r="W7" s="146"/>
      <c r="X7" s="146"/>
      <c r="Y7" s="146"/>
      <c r="Z7" s="146"/>
    </row>
    <row r="8" spans="1:26" ht="45.75" customHeight="1" x14ac:dyDescent="0.3">
      <c r="A8" s="21"/>
      <c r="B8" s="158"/>
      <c r="C8" s="21"/>
      <c r="D8" s="26" t="s">
        <v>112</v>
      </c>
      <c r="E8" s="26" t="s">
        <v>112</v>
      </c>
      <c r="F8" s="26" t="s">
        <v>112</v>
      </c>
      <c r="G8" s="26" t="s">
        <v>112</v>
      </c>
      <c r="H8" s="26" t="s">
        <v>112</v>
      </c>
      <c r="I8" s="136">
        <f>SUM(I9+I33+I39+I55+I59+I63)</f>
        <v>180298.19999999998</v>
      </c>
      <c r="J8" s="190">
        <f>SUM(J9+J33+J39+J55+J59+J63+W30)</f>
        <v>175928.89999999997</v>
      </c>
      <c r="K8" s="136">
        <f>SUM(K9+K33+K39+K55+K59+K63)</f>
        <v>171321.29999999996</v>
      </c>
      <c r="L8" s="89">
        <f>(K8/I8)*100</f>
        <v>95.021081741248651</v>
      </c>
      <c r="M8" s="89">
        <f>(K8/J8)*100</f>
        <v>97.38098743299139</v>
      </c>
      <c r="N8" s="21"/>
      <c r="O8" s="21"/>
      <c r="P8" s="21"/>
      <c r="Q8" s="35"/>
      <c r="R8" s="16"/>
      <c r="S8" s="16"/>
      <c r="T8" s="16"/>
      <c r="U8" s="16"/>
      <c r="V8" s="16"/>
      <c r="W8" s="16"/>
      <c r="X8" s="16"/>
      <c r="Y8" s="16"/>
      <c r="Z8" s="16"/>
    </row>
    <row r="9" spans="1:26" ht="270" customHeight="1" x14ac:dyDescent="0.3">
      <c r="A9" s="19" t="s">
        <v>17</v>
      </c>
      <c r="B9" s="24" t="s">
        <v>18</v>
      </c>
      <c r="C9" s="20" t="s">
        <v>19</v>
      </c>
      <c r="D9" s="26" t="s">
        <v>112</v>
      </c>
      <c r="E9" s="26" t="s">
        <v>112</v>
      </c>
      <c r="F9" s="26" t="s">
        <v>112</v>
      </c>
      <c r="G9" s="26" t="s">
        <v>112</v>
      </c>
      <c r="H9" s="26" t="s">
        <v>112</v>
      </c>
      <c r="I9" s="190">
        <f>SUM(I10:I32)</f>
        <v>85781.5</v>
      </c>
      <c r="J9" s="190">
        <f>SUM(J10:J32)</f>
        <v>83939.5</v>
      </c>
      <c r="K9" s="190">
        <f>SUM(K10:K32)</f>
        <v>81062.3</v>
      </c>
      <c r="L9" s="89">
        <f>(K9/I9)*100</f>
        <v>94.498580696303975</v>
      </c>
      <c r="M9" s="89">
        <f>(K9/J9)*100</f>
        <v>96.572293139701813</v>
      </c>
      <c r="N9" s="21"/>
      <c r="O9" s="21"/>
      <c r="P9" s="21"/>
      <c r="Q9" s="35"/>
      <c r="R9" s="16"/>
      <c r="S9" s="16"/>
      <c r="T9" s="16"/>
      <c r="U9" s="16"/>
      <c r="V9" s="16"/>
      <c r="W9" s="16"/>
      <c r="X9" s="16"/>
      <c r="Y9" s="16"/>
      <c r="Z9" s="16"/>
    </row>
    <row r="10" spans="1:26" ht="77.25" customHeight="1" x14ac:dyDescent="0.3">
      <c r="A10" s="10" t="s">
        <v>21</v>
      </c>
      <c r="B10" s="5" t="s">
        <v>22</v>
      </c>
      <c r="C10" s="5" t="s">
        <v>20</v>
      </c>
      <c r="D10" s="4"/>
      <c r="E10" s="25">
        <v>44927</v>
      </c>
      <c r="F10" s="25">
        <v>45291</v>
      </c>
      <c r="G10" s="25">
        <v>44927</v>
      </c>
      <c r="H10" s="25">
        <v>45291</v>
      </c>
      <c r="I10" s="137">
        <v>1389</v>
      </c>
      <c r="J10" s="137">
        <v>1389</v>
      </c>
      <c r="K10" s="137">
        <v>635.04</v>
      </c>
      <c r="L10" s="89">
        <f>(K10/I10)*100</f>
        <v>45.719222462203021</v>
      </c>
      <c r="M10" s="89">
        <f>(K10/J10)*100</f>
        <v>45.719222462203021</v>
      </c>
      <c r="N10" s="4"/>
      <c r="O10" s="4"/>
      <c r="P10" s="4"/>
      <c r="Q10" s="144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83.4" x14ac:dyDescent="0.3">
      <c r="A11" s="4" t="s">
        <v>23</v>
      </c>
      <c r="B11" s="12" t="s">
        <v>24</v>
      </c>
      <c r="C11" s="11" t="s">
        <v>20</v>
      </c>
      <c r="D11" s="4"/>
      <c r="E11" s="25">
        <v>44927</v>
      </c>
      <c r="F11" s="25">
        <v>45291</v>
      </c>
      <c r="G11" s="25">
        <v>44927</v>
      </c>
      <c r="H11" s="25">
        <v>45291</v>
      </c>
      <c r="I11" s="137">
        <v>41933.800000000003</v>
      </c>
      <c r="J11" s="137">
        <v>39933.800000000003</v>
      </c>
      <c r="K11" s="137">
        <v>38774.980000000003</v>
      </c>
      <c r="L11" s="89">
        <f>(K11/I11)*100</f>
        <v>92.46712675693594</v>
      </c>
      <c r="M11" s="89">
        <f>(K11/J11)*100</f>
        <v>97.09814743400328</v>
      </c>
      <c r="N11" s="4"/>
      <c r="O11" s="4"/>
      <c r="P11" s="4"/>
      <c r="Q11" s="35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8.2" x14ac:dyDescent="0.3">
      <c r="A12" s="208" t="s">
        <v>25</v>
      </c>
      <c r="B12" s="13" t="s">
        <v>26</v>
      </c>
      <c r="C12" s="206" t="s">
        <v>20</v>
      </c>
      <c r="D12" s="208"/>
      <c r="E12" s="197">
        <v>44927</v>
      </c>
      <c r="F12" s="197">
        <v>45291</v>
      </c>
      <c r="G12" s="197">
        <v>44927</v>
      </c>
      <c r="H12" s="197">
        <v>45291</v>
      </c>
      <c r="I12" s="201">
        <v>0</v>
      </c>
      <c r="J12" s="201">
        <v>0</v>
      </c>
      <c r="K12" s="201">
        <v>0</v>
      </c>
      <c r="L12" s="199" t="e">
        <f>(K12/I12)*100</f>
        <v>#DIV/0!</v>
      </c>
      <c r="M12" s="199" t="e">
        <f>(K12/J12)*100</f>
        <v>#DIV/0!</v>
      </c>
      <c r="N12" s="203"/>
      <c r="O12" s="203"/>
      <c r="P12" s="203"/>
      <c r="Q12" s="35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18.5" customHeight="1" x14ac:dyDescent="0.3">
      <c r="A13" s="209"/>
      <c r="B13" s="11" t="s">
        <v>27</v>
      </c>
      <c r="C13" s="207"/>
      <c r="D13" s="209"/>
      <c r="E13" s="198"/>
      <c r="F13" s="198"/>
      <c r="G13" s="198"/>
      <c r="H13" s="198"/>
      <c r="I13" s="202"/>
      <c r="J13" s="202"/>
      <c r="K13" s="202"/>
      <c r="L13" s="200"/>
      <c r="M13" s="200"/>
      <c r="N13" s="203"/>
      <c r="O13" s="203"/>
      <c r="P13" s="203"/>
      <c r="Q13" s="35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87" customHeight="1" x14ac:dyDescent="0.3">
      <c r="A14" s="4" t="s">
        <v>28</v>
      </c>
      <c r="B14" s="12" t="s">
        <v>29</v>
      </c>
      <c r="C14" s="11" t="s">
        <v>20</v>
      </c>
      <c r="D14" s="4"/>
      <c r="E14" s="25">
        <v>44927</v>
      </c>
      <c r="F14" s="25">
        <v>45291</v>
      </c>
      <c r="G14" s="25">
        <v>44927</v>
      </c>
      <c r="H14" s="25">
        <v>45291</v>
      </c>
      <c r="I14" s="137">
        <v>0</v>
      </c>
      <c r="J14" s="137">
        <v>0</v>
      </c>
      <c r="K14" s="137">
        <v>0</v>
      </c>
      <c r="L14" s="90" t="e">
        <f>(K14/I14)*100</f>
        <v>#DIV/0!</v>
      </c>
      <c r="M14" s="90" t="e">
        <f>(K14/J14)*100</f>
        <v>#DIV/0!</v>
      </c>
      <c r="N14" s="4"/>
      <c r="O14" s="4"/>
      <c r="P14" s="4"/>
      <c r="Q14" s="35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80.25" customHeight="1" x14ac:dyDescent="0.3">
      <c r="A15" s="4" t="s">
        <v>30</v>
      </c>
      <c r="B15" s="12" t="s">
        <v>31</v>
      </c>
      <c r="C15" s="12" t="s">
        <v>20</v>
      </c>
      <c r="D15" s="4"/>
      <c r="E15" s="25">
        <v>44927</v>
      </c>
      <c r="F15" s="25">
        <v>45291</v>
      </c>
      <c r="G15" s="25">
        <v>44927</v>
      </c>
      <c r="H15" s="25">
        <v>45291</v>
      </c>
      <c r="I15" s="137">
        <v>0</v>
      </c>
      <c r="J15" s="137">
        <v>0</v>
      </c>
      <c r="K15" s="137">
        <v>0</v>
      </c>
      <c r="L15" s="90">
        <v>0</v>
      </c>
      <c r="M15" s="90">
        <v>0</v>
      </c>
      <c r="N15" s="4"/>
      <c r="O15" s="4"/>
      <c r="P15" s="4"/>
      <c r="Q15" s="35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81" customHeight="1" x14ac:dyDescent="0.3">
      <c r="A16" s="4" t="s">
        <v>32</v>
      </c>
      <c r="B16" s="12" t="s">
        <v>33</v>
      </c>
      <c r="C16" s="12" t="s">
        <v>20</v>
      </c>
      <c r="D16" s="4"/>
      <c r="E16" s="25">
        <v>44927</v>
      </c>
      <c r="F16" s="25">
        <v>45291</v>
      </c>
      <c r="G16" s="25">
        <v>44927</v>
      </c>
      <c r="H16" s="25">
        <v>45291</v>
      </c>
      <c r="I16" s="137">
        <v>10541</v>
      </c>
      <c r="J16" s="137">
        <v>10541</v>
      </c>
      <c r="K16" s="137">
        <v>10122.98</v>
      </c>
      <c r="L16" s="90">
        <f>(K16/I16)*100</f>
        <v>96.034342092780562</v>
      </c>
      <c r="M16" s="90">
        <f>(K16/J16)*100</f>
        <v>96.034342092780562</v>
      </c>
      <c r="N16" s="4"/>
      <c r="O16" s="4"/>
      <c r="P16" s="4"/>
      <c r="Q16" s="35"/>
      <c r="R16" s="16"/>
      <c r="S16" s="16"/>
      <c r="T16" s="16"/>
      <c r="U16" s="16"/>
      <c r="V16" s="16"/>
      <c r="W16" s="16"/>
      <c r="X16" s="16"/>
      <c r="Y16" s="16"/>
      <c r="Z16" s="16"/>
    </row>
    <row r="17" spans="1:27" ht="99.75" customHeight="1" x14ac:dyDescent="0.3">
      <c r="A17" s="4" t="s">
        <v>34</v>
      </c>
      <c r="B17" s="12" t="s">
        <v>35</v>
      </c>
      <c r="C17" s="12" t="s">
        <v>20</v>
      </c>
      <c r="D17" s="4"/>
      <c r="E17" s="25">
        <v>44927</v>
      </c>
      <c r="F17" s="25">
        <v>45291</v>
      </c>
      <c r="G17" s="25">
        <v>44927</v>
      </c>
      <c r="H17" s="25">
        <v>45291</v>
      </c>
      <c r="I17" s="137">
        <v>16</v>
      </c>
      <c r="J17" s="137">
        <v>16</v>
      </c>
      <c r="K17" s="137">
        <v>0</v>
      </c>
      <c r="L17" s="90">
        <f>(K17/I17)*100</f>
        <v>0</v>
      </c>
      <c r="M17" s="90">
        <f>(K17/J17)*100</f>
        <v>0</v>
      </c>
      <c r="N17" s="4"/>
      <c r="O17" s="4"/>
      <c r="P17" s="4"/>
      <c r="Q17" s="35"/>
      <c r="R17" s="16"/>
      <c r="S17" s="16"/>
      <c r="T17" s="16"/>
      <c r="U17" s="16"/>
      <c r="V17" s="16"/>
      <c r="W17" s="16"/>
      <c r="X17" s="16"/>
      <c r="Y17" s="16"/>
      <c r="Z17" s="16"/>
    </row>
    <row r="18" spans="1:27" ht="74.25" customHeight="1" x14ac:dyDescent="0.3">
      <c r="A18" s="10" t="s">
        <v>36</v>
      </c>
      <c r="B18" s="12" t="s">
        <v>37</v>
      </c>
      <c r="C18" s="12" t="s">
        <v>20</v>
      </c>
      <c r="D18" s="4"/>
      <c r="E18" s="25">
        <v>44927</v>
      </c>
      <c r="F18" s="25">
        <v>45291</v>
      </c>
      <c r="G18" s="25">
        <v>44927</v>
      </c>
      <c r="H18" s="25">
        <v>45291</v>
      </c>
      <c r="I18" s="137">
        <v>96</v>
      </c>
      <c r="J18" s="137">
        <v>96</v>
      </c>
      <c r="K18" s="137">
        <v>82.09</v>
      </c>
      <c r="L18" s="90">
        <f>(K18/I18)*100</f>
        <v>85.510416666666671</v>
      </c>
      <c r="M18" s="90">
        <f t="shared" ref="M18:M21" si="0">(K18/J18)*100</f>
        <v>85.510416666666671</v>
      </c>
      <c r="N18" s="4"/>
      <c r="O18" s="4"/>
      <c r="P18" s="4"/>
      <c r="Q18" s="35"/>
      <c r="R18" s="16"/>
      <c r="S18" s="16"/>
      <c r="T18" s="16"/>
      <c r="U18" s="16"/>
      <c r="V18" s="16"/>
      <c r="W18" s="16"/>
      <c r="X18" s="16"/>
      <c r="Y18" s="16"/>
      <c r="Z18" s="16"/>
    </row>
    <row r="19" spans="1:27" ht="81" customHeight="1" x14ac:dyDescent="0.3">
      <c r="A19" s="10" t="s">
        <v>38</v>
      </c>
      <c r="B19" s="12" t="s">
        <v>39</v>
      </c>
      <c r="C19" s="12" t="s">
        <v>20</v>
      </c>
      <c r="D19" s="4"/>
      <c r="E19" s="25">
        <v>44927</v>
      </c>
      <c r="F19" s="25">
        <v>45291</v>
      </c>
      <c r="G19" s="25">
        <v>44927</v>
      </c>
      <c r="H19" s="25">
        <v>45291</v>
      </c>
      <c r="I19" s="137">
        <v>0</v>
      </c>
      <c r="J19" s="137">
        <v>0</v>
      </c>
      <c r="K19" s="137">
        <v>0</v>
      </c>
      <c r="L19" s="90">
        <v>0</v>
      </c>
      <c r="M19" s="90">
        <v>0</v>
      </c>
      <c r="N19" s="4"/>
      <c r="O19" s="4"/>
      <c r="P19" s="4"/>
      <c r="Q19" s="35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156.75" customHeight="1" x14ac:dyDescent="0.3">
      <c r="A20" s="10" t="s">
        <v>40</v>
      </c>
      <c r="B20" s="12" t="s">
        <v>41</v>
      </c>
      <c r="C20" s="12" t="s">
        <v>20</v>
      </c>
      <c r="D20" s="4"/>
      <c r="E20" s="25">
        <v>44927</v>
      </c>
      <c r="F20" s="25">
        <v>45291</v>
      </c>
      <c r="G20" s="25">
        <v>44927</v>
      </c>
      <c r="H20" s="25">
        <v>45291</v>
      </c>
      <c r="I20" s="137">
        <v>12922</v>
      </c>
      <c r="J20" s="137">
        <v>12922</v>
      </c>
      <c r="K20" s="137">
        <v>12676.02</v>
      </c>
      <c r="L20" s="90">
        <f t="shared" ref="L20:L21" si="1">(K20/I20)*100</f>
        <v>98.096424702058499</v>
      </c>
      <c r="M20" s="90">
        <f t="shared" si="0"/>
        <v>98.096424702058499</v>
      </c>
      <c r="N20" s="4"/>
      <c r="O20" s="4"/>
      <c r="P20" s="4"/>
      <c r="Q20" s="35"/>
      <c r="R20" s="16"/>
      <c r="S20" s="16"/>
      <c r="T20" s="16"/>
      <c r="U20" s="16"/>
      <c r="V20" s="16"/>
      <c r="W20" s="16"/>
      <c r="X20" s="16"/>
      <c r="Y20" s="16"/>
      <c r="Z20" s="16"/>
    </row>
    <row r="21" spans="1:27" ht="106.5" customHeight="1" x14ac:dyDescent="0.3">
      <c r="A21" s="10" t="s">
        <v>42</v>
      </c>
      <c r="B21" s="12" t="s">
        <v>43</v>
      </c>
      <c r="C21" s="12" t="s">
        <v>20</v>
      </c>
      <c r="D21" s="4"/>
      <c r="E21" s="25">
        <v>44927</v>
      </c>
      <c r="F21" s="25">
        <v>45291</v>
      </c>
      <c r="G21" s="25">
        <v>44927</v>
      </c>
      <c r="H21" s="25">
        <v>45291</v>
      </c>
      <c r="I21" s="137">
        <v>137</v>
      </c>
      <c r="J21" s="137">
        <v>137</v>
      </c>
      <c r="K21" s="137">
        <v>50.18</v>
      </c>
      <c r="L21" s="90">
        <f t="shared" si="1"/>
        <v>36.627737226277375</v>
      </c>
      <c r="M21" s="90">
        <f t="shared" si="0"/>
        <v>36.627737226277375</v>
      </c>
      <c r="N21" s="4"/>
      <c r="O21" s="4"/>
      <c r="P21" s="4"/>
      <c r="Q21" s="35"/>
      <c r="R21" s="16"/>
      <c r="S21" s="16"/>
      <c r="T21" s="16"/>
      <c r="U21" s="16"/>
      <c r="V21" s="16"/>
      <c r="W21" s="16"/>
      <c r="X21" s="16"/>
      <c r="Y21" s="16"/>
      <c r="Z21" s="16"/>
    </row>
    <row r="22" spans="1:27" ht="28.2" x14ac:dyDescent="0.3">
      <c r="A22" s="204" t="s">
        <v>46</v>
      </c>
      <c r="B22" s="13" t="s">
        <v>44</v>
      </c>
      <c r="C22" s="206" t="s">
        <v>20</v>
      </c>
      <c r="D22" s="208"/>
      <c r="E22" s="197">
        <v>44927</v>
      </c>
      <c r="F22" s="197">
        <v>45291</v>
      </c>
      <c r="G22" s="197">
        <v>44927</v>
      </c>
      <c r="H22" s="197">
        <v>45291</v>
      </c>
      <c r="I22" s="201">
        <v>91</v>
      </c>
      <c r="J22" s="201">
        <v>91</v>
      </c>
      <c r="K22" s="201">
        <v>90.74</v>
      </c>
      <c r="L22" s="199">
        <f>(K22/I22)*100</f>
        <v>99.714285714285708</v>
      </c>
      <c r="M22" s="199">
        <f>(K22/J22)*100</f>
        <v>99.714285714285708</v>
      </c>
      <c r="N22" s="203"/>
      <c r="O22" s="203"/>
      <c r="P22" s="203"/>
      <c r="Q22" s="35"/>
      <c r="R22" s="16"/>
      <c r="S22" s="16"/>
      <c r="T22" s="16"/>
      <c r="U22" s="16"/>
      <c r="V22" s="16"/>
      <c r="W22" s="16"/>
      <c r="X22" s="16"/>
      <c r="Y22" s="16"/>
      <c r="Z22" s="16"/>
    </row>
    <row r="23" spans="1:27" ht="207.75" customHeight="1" x14ac:dyDescent="0.3">
      <c r="A23" s="205"/>
      <c r="B23" s="11" t="s">
        <v>45</v>
      </c>
      <c r="C23" s="207"/>
      <c r="D23" s="209"/>
      <c r="E23" s="198"/>
      <c r="F23" s="198"/>
      <c r="G23" s="198"/>
      <c r="H23" s="198"/>
      <c r="I23" s="202"/>
      <c r="J23" s="202"/>
      <c r="K23" s="202"/>
      <c r="L23" s="200"/>
      <c r="M23" s="200"/>
      <c r="N23" s="203"/>
      <c r="O23" s="203"/>
      <c r="P23" s="203"/>
      <c r="Q23" s="35"/>
      <c r="R23" s="16"/>
      <c r="S23" s="16"/>
      <c r="T23" s="16"/>
      <c r="U23" s="16"/>
      <c r="V23" s="16"/>
      <c r="W23" s="16"/>
      <c r="X23" s="16"/>
      <c r="Y23" s="16"/>
      <c r="Z23" s="16"/>
    </row>
    <row r="24" spans="1:27" ht="83.4" x14ac:dyDescent="0.3">
      <c r="A24" s="10" t="s">
        <v>47</v>
      </c>
      <c r="B24" s="12" t="s">
        <v>48</v>
      </c>
      <c r="C24" s="12" t="s">
        <v>20</v>
      </c>
      <c r="D24" s="4"/>
      <c r="E24" s="25">
        <v>44927</v>
      </c>
      <c r="F24" s="25">
        <v>45291</v>
      </c>
      <c r="G24" s="25">
        <v>44927</v>
      </c>
      <c r="H24" s="25">
        <v>45291</v>
      </c>
      <c r="I24" s="137">
        <v>245</v>
      </c>
      <c r="J24" s="137">
        <v>245</v>
      </c>
      <c r="K24" s="137">
        <v>193.87</v>
      </c>
      <c r="L24" s="90">
        <f>(K24/I24)*100</f>
        <v>79.130612244897961</v>
      </c>
      <c r="M24" s="90">
        <f>(K24/J24)*100</f>
        <v>79.130612244897961</v>
      </c>
      <c r="N24" s="4"/>
      <c r="O24" s="4"/>
      <c r="P24" s="4"/>
      <c r="Q24" s="35"/>
      <c r="R24" s="16"/>
      <c r="S24" s="16"/>
      <c r="T24" s="16"/>
      <c r="U24" s="16"/>
      <c r="V24" s="16"/>
      <c r="W24" s="16"/>
      <c r="X24" s="16"/>
      <c r="Y24" s="16"/>
      <c r="Z24" s="16"/>
    </row>
    <row r="25" spans="1:27" ht="88.5" customHeight="1" x14ac:dyDescent="0.3">
      <c r="A25" s="10" t="s">
        <v>49</v>
      </c>
      <c r="B25" s="11" t="s">
        <v>50</v>
      </c>
      <c r="C25" s="12" t="s">
        <v>20</v>
      </c>
      <c r="D25" s="4"/>
      <c r="E25" s="25">
        <v>44927</v>
      </c>
      <c r="F25" s="25">
        <v>45291</v>
      </c>
      <c r="G25" s="25">
        <v>44927</v>
      </c>
      <c r="H25" s="25">
        <v>45291</v>
      </c>
      <c r="I25" s="137">
        <v>217</v>
      </c>
      <c r="J25" s="137">
        <v>217</v>
      </c>
      <c r="K25" s="137">
        <v>217</v>
      </c>
      <c r="L25" s="90">
        <f t="shared" ref="L25:L28" si="2">(K25/I25)*100</f>
        <v>100</v>
      </c>
      <c r="M25" s="90">
        <f t="shared" ref="M25:M28" si="3">(K25/J25)*100</f>
        <v>100</v>
      </c>
      <c r="N25" s="4"/>
      <c r="O25" s="4"/>
      <c r="P25" s="4"/>
      <c r="Q25" s="35"/>
      <c r="R25" s="16"/>
      <c r="S25" s="16"/>
      <c r="T25" s="16"/>
      <c r="U25" s="16"/>
      <c r="V25" s="16"/>
      <c r="W25" s="16"/>
      <c r="X25" s="16"/>
      <c r="Y25" s="16"/>
      <c r="Z25" s="16"/>
    </row>
    <row r="26" spans="1:27" ht="69.599999999999994" x14ac:dyDescent="0.3">
      <c r="A26" s="10" t="s">
        <v>52</v>
      </c>
      <c r="B26" s="12" t="s">
        <v>51</v>
      </c>
      <c r="C26" s="12" t="s">
        <v>20</v>
      </c>
      <c r="D26" s="4"/>
      <c r="E26" s="25">
        <v>44927</v>
      </c>
      <c r="F26" s="25">
        <v>45291</v>
      </c>
      <c r="G26" s="25">
        <v>44927</v>
      </c>
      <c r="H26" s="25">
        <v>45291</v>
      </c>
      <c r="I26" s="138">
        <v>13788</v>
      </c>
      <c r="J26" s="138">
        <v>13788</v>
      </c>
      <c r="K26" s="138">
        <v>13778.3</v>
      </c>
      <c r="L26" s="90">
        <f t="shared" si="2"/>
        <v>99.929648970118933</v>
      </c>
      <c r="M26" s="90">
        <f t="shared" si="3"/>
        <v>99.929648970118933</v>
      </c>
      <c r="N26" s="4"/>
      <c r="O26" s="4"/>
      <c r="P26" s="4"/>
      <c r="Q26" s="35"/>
      <c r="R26" s="16"/>
      <c r="S26" s="16"/>
      <c r="T26" s="16"/>
      <c r="U26" s="16"/>
      <c r="V26" s="16"/>
      <c r="W26" s="16"/>
      <c r="X26" s="16"/>
      <c r="Y26" s="16"/>
      <c r="Z26" s="16"/>
    </row>
    <row r="27" spans="1:27" ht="105" customHeight="1" x14ac:dyDescent="0.3">
      <c r="A27" s="10" t="s">
        <v>53</v>
      </c>
      <c r="B27" s="12" t="s">
        <v>54</v>
      </c>
      <c r="C27" s="12" t="s">
        <v>20</v>
      </c>
      <c r="D27" s="4"/>
      <c r="E27" s="25">
        <v>44927</v>
      </c>
      <c r="F27" s="25">
        <v>45291</v>
      </c>
      <c r="G27" s="25">
        <v>44927</v>
      </c>
      <c r="H27" s="25">
        <v>45291</v>
      </c>
      <c r="I27" s="139">
        <v>0</v>
      </c>
      <c r="J27" s="139">
        <v>0</v>
      </c>
      <c r="K27" s="139">
        <v>0</v>
      </c>
      <c r="L27" s="90" t="e">
        <f t="shared" si="2"/>
        <v>#DIV/0!</v>
      </c>
      <c r="M27" s="90" t="e">
        <f t="shared" si="3"/>
        <v>#DIV/0!</v>
      </c>
      <c r="N27" s="4"/>
      <c r="O27" s="4"/>
      <c r="P27" s="4"/>
      <c r="Q27" s="35"/>
      <c r="R27" s="16"/>
      <c r="S27" s="16"/>
      <c r="T27" s="16"/>
      <c r="U27" s="16"/>
      <c r="V27" s="16"/>
      <c r="W27" s="16"/>
      <c r="X27" s="16"/>
      <c r="Y27" s="16"/>
      <c r="Z27" s="16"/>
    </row>
    <row r="28" spans="1:27" ht="111" x14ac:dyDescent="0.3">
      <c r="A28" s="10" t="s">
        <v>55</v>
      </c>
      <c r="B28" s="12" t="s">
        <v>56</v>
      </c>
      <c r="C28" s="12" t="s">
        <v>20</v>
      </c>
      <c r="D28" s="4"/>
      <c r="E28" s="25">
        <v>44927</v>
      </c>
      <c r="F28" s="25">
        <v>45291</v>
      </c>
      <c r="G28" s="25">
        <v>44927</v>
      </c>
      <c r="H28" s="25">
        <v>45291</v>
      </c>
      <c r="I28" s="139">
        <v>977.7</v>
      </c>
      <c r="J28" s="139">
        <v>1035.7</v>
      </c>
      <c r="K28" s="139">
        <v>1013.5</v>
      </c>
      <c r="L28" s="90">
        <f t="shared" si="2"/>
        <v>103.66165490436738</v>
      </c>
      <c r="M28" s="90">
        <f t="shared" si="3"/>
        <v>97.856522158926325</v>
      </c>
      <c r="N28" s="4"/>
      <c r="O28" s="4"/>
      <c r="P28" s="4"/>
      <c r="Q28" s="35"/>
      <c r="R28" s="16"/>
      <c r="S28" s="16"/>
      <c r="T28" s="16"/>
      <c r="U28" s="16"/>
      <c r="V28" s="16"/>
      <c r="W28" s="16"/>
      <c r="X28" s="16"/>
      <c r="Y28" s="16"/>
      <c r="Z28" s="16"/>
    </row>
    <row r="29" spans="1:27" ht="95.25" customHeight="1" x14ac:dyDescent="0.3">
      <c r="A29" s="10" t="s">
        <v>57</v>
      </c>
      <c r="B29" s="12" t="s">
        <v>58</v>
      </c>
      <c r="C29" s="12" t="s">
        <v>20</v>
      </c>
      <c r="D29" s="4"/>
      <c r="E29" s="25">
        <v>44927</v>
      </c>
      <c r="F29" s="25">
        <v>45291</v>
      </c>
      <c r="G29" s="25">
        <v>44927</v>
      </c>
      <c r="H29" s="25">
        <v>45291</v>
      </c>
      <c r="I29" s="137">
        <v>128</v>
      </c>
      <c r="J29" s="137">
        <v>128</v>
      </c>
      <c r="K29" s="137">
        <v>37.6</v>
      </c>
      <c r="L29" s="90">
        <f>(K29/I29)*100</f>
        <v>29.375</v>
      </c>
      <c r="M29" s="90">
        <f t="shared" ref="M29:M35" si="4">(K29/J29)*100</f>
        <v>29.375</v>
      </c>
      <c r="N29" s="4"/>
      <c r="O29" s="4"/>
      <c r="P29" s="4"/>
      <c r="Q29" s="35"/>
      <c r="R29" s="16"/>
      <c r="S29" s="16"/>
      <c r="T29" s="16"/>
      <c r="U29" s="16"/>
      <c r="V29" s="16"/>
      <c r="W29" s="16"/>
      <c r="X29" s="16"/>
      <c r="Y29" s="16"/>
      <c r="Z29" s="16"/>
    </row>
    <row r="30" spans="1:27" ht="174.75" customHeight="1" x14ac:dyDescent="0.3">
      <c r="A30" s="10" t="s">
        <v>332</v>
      </c>
      <c r="B30" s="12" t="s">
        <v>333</v>
      </c>
      <c r="C30" s="12" t="s">
        <v>20</v>
      </c>
      <c r="D30" s="4"/>
      <c r="E30" s="25">
        <v>44927</v>
      </c>
      <c r="F30" s="25">
        <v>45291</v>
      </c>
      <c r="G30" s="25">
        <v>44927</v>
      </c>
      <c r="H30" s="25">
        <v>45291</v>
      </c>
      <c r="I30" s="137">
        <v>0</v>
      </c>
      <c r="J30" s="137">
        <v>0</v>
      </c>
      <c r="K30" s="137">
        <v>0</v>
      </c>
      <c r="L30" s="90">
        <v>0</v>
      </c>
      <c r="M30" s="90">
        <v>0</v>
      </c>
      <c r="N30" s="4"/>
      <c r="O30" s="4"/>
      <c r="P30" s="4"/>
      <c r="Q30" s="35"/>
      <c r="R30" s="16"/>
      <c r="S30" s="16"/>
      <c r="T30" s="16"/>
      <c r="U30" s="16"/>
      <c r="V30" s="16"/>
      <c r="W30" s="16"/>
      <c r="X30" s="16"/>
      <c r="Y30" s="16"/>
      <c r="Z30" s="16"/>
    </row>
    <row r="31" spans="1:27" ht="126" customHeight="1" x14ac:dyDescent="0.3">
      <c r="A31" s="10" t="s">
        <v>392</v>
      </c>
      <c r="B31" s="12" t="s">
        <v>393</v>
      </c>
      <c r="C31" s="12" t="s">
        <v>20</v>
      </c>
      <c r="D31" s="4"/>
      <c r="E31" s="25"/>
      <c r="F31" s="25"/>
      <c r="G31" s="25"/>
      <c r="H31" s="25"/>
      <c r="I31" s="137">
        <v>0</v>
      </c>
      <c r="J31" s="137">
        <v>0</v>
      </c>
      <c r="K31" s="137">
        <v>0</v>
      </c>
      <c r="L31" s="90" t="e">
        <f t="shared" ref="L31:L33" si="5">(K31/I31)*100</f>
        <v>#DIV/0!</v>
      </c>
      <c r="M31" s="90" t="e">
        <f t="shared" si="4"/>
        <v>#DIV/0!</v>
      </c>
      <c r="N31" s="4"/>
      <c r="O31" s="4"/>
      <c r="P31" s="4"/>
      <c r="Q31" s="35"/>
      <c r="R31" s="16"/>
      <c r="S31" s="16"/>
      <c r="T31" s="16"/>
      <c r="U31" s="16"/>
      <c r="V31" s="16"/>
      <c r="W31" s="16"/>
      <c r="X31" s="16"/>
      <c r="Y31" s="16"/>
      <c r="Z31" s="16"/>
    </row>
    <row r="32" spans="1:27" s="131" customFormat="1" ht="62.25" customHeight="1" x14ac:dyDescent="0.3">
      <c r="A32" s="137" t="s">
        <v>398</v>
      </c>
      <c r="B32" s="187" t="s">
        <v>399</v>
      </c>
      <c r="C32" s="188" t="s">
        <v>20</v>
      </c>
      <c r="D32" s="140"/>
      <c r="E32" s="189"/>
      <c r="F32" s="189"/>
      <c r="G32" s="189"/>
      <c r="H32" s="189"/>
      <c r="I32" s="137">
        <v>3300</v>
      </c>
      <c r="J32" s="137">
        <v>3400</v>
      </c>
      <c r="K32" s="137">
        <v>3390</v>
      </c>
      <c r="L32" s="149">
        <f t="shared" si="5"/>
        <v>102.72727272727273</v>
      </c>
      <c r="M32" s="149">
        <f t="shared" si="4"/>
        <v>99.705882352941174</v>
      </c>
      <c r="N32" s="140"/>
      <c r="O32" s="140"/>
      <c r="P32" s="140"/>
      <c r="Q32" s="144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ht="55.8" x14ac:dyDescent="0.3">
      <c r="A33" s="22" t="s">
        <v>59</v>
      </c>
      <c r="B33" s="23" t="s">
        <v>60</v>
      </c>
      <c r="C33" s="21"/>
      <c r="D33" s="26" t="s">
        <v>112</v>
      </c>
      <c r="E33" s="26" t="s">
        <v>112</v>
      </c>
      <c r="F33" s="26" t="s">
        <v>112</v>
      </c>
      <c r="G33" s="26" t="s">
        <v>112</v>
      </c>
      <c r="H33" s="26" t="s">
        <v>112</v>
      </c>
      <c r="I33" s="136">
        <f>SUM(I34:I38)</f>
        <v>59397.599999999999</v>
      </c>
      <c r="J33" s="136">
        <f>SUM(J34:J38)</f>
        <v>56808.800000000003</v>
      </c>
      <c r="K33" s="136">
        <f>SUM(K34:K38)</f>
        <v>56672.1</v>
      </c>
      <c r="L33" s="90">
        <f t="shared" si="5"/>
        <v>95.411430764879384</v>
      </c>
      <c r="M33" s="90">
        <f t="shared" si="4"/>
        <v>99.759368266888231</v>
      </c>
      <c r="N33" s="21"/>
      <c r="O33" s="21"/>
      <c r="P33" s="21"/>
      <c r="Q33" s="35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77.25" customHeight="1" x14ac:dyDescent="0.3">
      <c r="A34" s="10" t="s">
        <v>61</v>
      </c>
      <c r="B34" s="12" t="s">
        <v>62</v>
      </c>
      <c r="C34" s="12" t="s">
        <v>20</v>
      </c>
      <c r="D34" s="4"/>
      <c r="E34" s="25">
        <v>44927</v>
      </c>
      <c r="F34" s="25">
        <v>45291</v>
      </c>
      <c r="G34" s="25">
        <v>44927</v>
      </c>
      <c r="H34" s="25">
        <v>45291</v>
      </c>
      <c r="I34" s="140">
        <v>307</v>
      </c>
      <c r="J34" s="140">
        <v>307</v>
      </c>
      <c r="K34" s="140">
        <v>171</v>
      </c>
      <c r="L34" s="90">
        <f t="shared" ref="L34:L35" si="6">(K34/I34)*100</f>
        <v>55.700325732899024</v>
      </c>
      <c r="M34" s="90">
        <f t="shared" si="4"/>
        <v>55.700325732899024</v>
      </c>
      <c r="N34" s="4"/>
      <c r="O34" s="4"/>
      <c r="P34" s="4"/>
      <c r="Q34" s="35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93.75" customHeight="1" x14ac:dyDescent="0.3">
      <c r="A35" s="10" t="s">
        <v>64</v>
      </c>
      <c r="B35" s="12" t="s">
        <v>63</v>
      </c>
      <c r="C35" s="12" t="s">
        <v>20</v>
      </c>
      <c r="D35" s="4"/>
      <c r="E35" s="25">
        <v>44927</v>
      </c>
      <c r="F35" s="25">
        <v>45291</v>
      </c>
      <c r="G35" s="25">
        <v>44927</v>
      </c>
      <c r="H35" s="25">
        <v>45291</v>
      </c>
      <c r="I35" s="140">
        <v>59090.6</v>
      </c>
      <c r="J35" s="140">
        <v>56501.8</v>
      </c>
      <c r="K35" s="140">
        <v>56501.1</v>
      </c>
      <c r="L35" s="90">
        <f t="shared" si="6"/>
        <v>95.617746308211466</v>
      </c>
      <c r="M35" s="90">
        <f t="shared" si="4"/>
        <v>99.998761101416235</v>
      </c>
      <c r="N35" s="4"/>
      <c r="O35" s="4"/>
      <c r="P35" s="4"/>
      <c r="Q35" s="35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4.5" customHeight="1" x14ac:dyDescent="0.3">
      <c r="A36" s="137" t="s">
        <v>324</v>
      </c>
      <c r="B36" s="151" t="s">
        <v>409</v>
      </c>
      <c r="C36" s="12" t="s">
        <v>408</v>
      </c>
      <c r="D36" s="4"/>
      <c r="E36" s="25">
        <v>45026</v>
      </c>
      <c r="F36" s="25">
        <v>45380</v>
      </c>
      <c r="G36" s="25">
        <v>45026</v>
      </c>
      <c r="H36" s="25">
        <v>45380</v>
      </c>
      <c r="I36" s="140">
        <v>0</v>
      </c>
      <c r="J36" s="140">
        <v>0</v>
      </c>
      <c r="K36" s="140">
        <v>0</v>
      </c>
      <c r="L36" s="90"/>
      <c r="M36" s="90"/>
      <c r="N36" s="4"/>
      <c r="O36" s="4"/>
      <c r="P36" s="4"/>
      <c r="Q36" s="35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11.75" hidden="1" customHeight="1" x14ac:dyDescent="0.3">
      <c r="A37" s="137" t="s">
        <v>337</v>
      </c>
      <c r="B37" s="95" t="s">
        <v>338</v>
      </c>
      <c r="C37" s="12" t="s">
        <v>321</v>
      </c>
      <c r="D37" s="4"/>
      <c r="E37" s="25">
        <v>44197</v>
      </c>
      <c r="F37" s="25">
        <v>43404</v>
      </c>
      <c r="G37" s="25">
        <v>43236</v>
      </c>
      <c r="H37" s="25">
        <v>43404</v>
      </c>
      <c r="I37" s="140"/>
      <c r="J37" s="140"/>
      <c r="K37" s="140"/>
      <c r="L37" s="90"/>
      <c r="M37" s="90"/>
      <c r="N37" s="4"/>
      <c r="O37" s="4"/>
      <c r="P37" s="4"/>
      <c r="Q37" s="35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0" customHeight="1" x14ac:dyDescent="0.3">
      <c r="A38" s="137" t="s">
        <v>65</v>
      </c>
      <c r="B38" s="95" t="s">
        <v>410</v>
      </c>
      <c r="C38" s="12" t="s">
        <v>20</v>
      </c>
      <c r="D38" s="4"/>
      <c r="E38" s="25">
        <v>44927</v>
      </c>
      <c r="F38" s="25">
        <v>45291</v>
      </c>
      <c r="G38" s="25">
        <v>44927</v>
      </c>
      <c r="H38" s="25">
        <v>45291</v>
      </c>
      <c r="I38" s="140">
        <v>0</v>
      </c>
      <c r="J38" s="140">
        <v>0</v>
      </c>
      <c r="K38" s="140">
        <v>0</v>
      </c>
      <c r="L38" s="90"/>
      <c r="M38" s="90"/>
      <c r="N38" s="4"/>
      <c r="O38" s="4"/>
      <c r="P38" s="4"/>
      <c r="Q38" s="35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55.8" x14ac:dyDescent="0.3">
      <c r="A39" s="22" t="s">
        <v>67</v>
      </c>
      <c r="B39" s="23" t="s">
        <v>66</v>
      </c>
      <c r="C39" s="27" t="s">
        <v>20</v>
      </c>
      <c r="D39" s="21"/>
      <c r="E39" s="26" t="s">
        <v>112</v>
      </c>
      <c r="F39" s="26" t="s">
        <v>112</v>
      </c>
      <c r="G39" s="26" t="s">
        <v>112</v>
      </c>
      <c r="H39" s="26" t="s">
        <v>112</v>
      </c>
      <c r="I39" s="136">
        <f>SUM(I40:I53)</f>
        <v>21697.5</v>
      </c>
      <c r="J39" s="136">
        <f>SUM(J40:J53)</f>
        <v>21759</v>
      </c>
      <c r="K39" s="136">
        <f>SUM(K40:K53)</f>
        <v>20225.3</v>
      </c>
      <c r="L39" s="89">
        <f>(K39/I39)*100</f>
        <v>93.214886507662158</v>
      </c>
      <c r="M39" s="89">
        <f>(K39/J39)*100</f>
        <v>92.951422399926457</v>
      </c>
      <c r="N39" s="21"/>
      <c r="O39" s="21"/>
      <c r="P39" s="21"/>
      <c r="Q39" s="35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95.25" customHeight="1" x14ac:dyDescent="0.3">
      <c r="A40" s="14" t="s">
        <v>68</v>
      </c>
      <c r="B40" s="12" t="s">
        <v>69</v>
      </c>
      <c r="C40" s="12" t="s">
        <v>20</v>
      </c>
      <c r="D40" s="4"/>
      <c r="E40" s="25">
        <v>44927</v>
      </c>
      <c r="F40" s="25">
        <v>45291</v>
      </c>
      <c r="G40" s="25">
        <v>44927</v>
      </c>
      <c r="H40" s="25">
        <v>45291</v>
      </c>
      <c r="I40" s="140">
        <v>5194</v>
      </c>
      <c r="J40" s="140">
        <v>5194</v>
      </c>
      <c r="K40" s="140">
        <v>4989.37</v>
      </c>
      <c r="L40" s="89">
        <f t="shared" ref="L40:L49" si="7">(K40/I40)*100</f>
        <v>96.060261840585298</v>
      </c>
      <c r="M40" s="89">
        <f>(K40/J40)*100</f>
        <v>96.060261840585298</v>
      </c>
      <c r="N40" s="4"/>
      <c r="O40" s="4"/>
      <c r="P40" s="4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210" customHeight="1" x14ac:dyDescent="0.3">
      <c r="A41" s="14" t="s">
        <v>70</v>
      </c>
      <c r="B41" s="12" t="s">
        <v>71</v>
      </c>
      <c r="C41" s="12" t="s">
        <v>20</v>
      </c>
      <c r="D41" s="4"/>
      <c r="E41" s="25">
        <v>44927</v>
      </c>
      <c r="F41" s="25">
        <v>45291</v>
      </c>
      <c r="G41" s="25">
        <v>44927</v>
      </c>
      <c r="H41" s="25">
        <v>45291</v>
      </c>
      <c r="I41" s="140">
        <v>0</v>
      </c>
      <c r="J41" s="140">
        <v>0</v>
      </c>
      <c r="K41" s="140">
        <v>0</v>
      </c>
      <c r="L41" s="89" t="e">
        <f t="shared" si="7"/>
        <v>#DIV/0!</v>
      </c>
      <c r="M41" s="89" t="e">
        <f t="shared" ref="M41:M49" si="8">(K41/J41)*100</f>
        <v>#DIV/0!</v>
      </c>
      <c r="N41" s="4"/>
      <c r="O41" s="4"/>
      <c r="P41" s="4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95" customHeight="1" x14ac:dyDescent="0.3">
      <c r="A42" s="14" t="s">
        <v>72</v>
      </c>
      <c r="B42" s="11" t="s">
        <v>73</v>
      </c>
      <c r="C42" s="12" t="s">
        <v>20</v>
      </c>
      <c r="D42" s="4"/>
      <c r="E42" s="25">
        <v>44927</v>
      </c>
      <c r="F42" s="25">
        <v>45291</v>
      </c>
      <c r="G42" s="25">
        <v>44927</v>
      </c>
      <c r="H42" s="25">
        <v>45291</v>
      </c>
      <c r="I42" s="140">
        <v>0</v>
      </c>
      <c r="J42" s="140">
        <v>0</v>
      </c>
      <c r="K42" s="140">
        <v>0</v>
      </c>
      <c r="L42" s="89" t="e">
        <f t="shared" si="7"/>
        <v>#DIV/0!</v>
      </c>
      <c r="M42" s="89" t="e">
        <f t="shared" si="8"/>
        <v>#DIV/0!</v>
      </c>
      <c r="N42" s="4"/>
      <c r="O42" s="4"/>
      <c r="P42" s="4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31.25" customHeight="1" x14ac:dyDescent="0.3">
      <c r="A43" s="14" t="s">
        <v>74</v>
      </c>
      <c r="B43" s="12" t="s">
        <v>75</v>
      </c>
      <c r="C43" s="12" t="s">
        <v>20</v>
      </c>
      <c r="D43" s="4"/>
      <c r="E43" s="25">
        <v>44927</v>
      </c>
      <c r="F43" s="25">
        <v>45291</v>
      </c>
      <c r="G43" s="25">
        <v>44927</v>
      </c>
      <c r="H43" s="25">
        <v>45291</v>
      </c>
      <c r="I43" s="140">
        <v>0</v>
      </c>
      <c r="J43" s="140">
        <v>0</v>
      </c>
      <c r="K43" s="140">
        <v>0</v>
      </c>
      <c r="L43" s="89" t="e">
        <f t="shared" si="7"/>
        <v>#DIV/0!</v>
      </c>
      <c r="M43" s="89" t="e">
        <f t="shared" si="8"/>
        <v>#DIV/0!</v>
      </c>
      <c r="N43" s="4"/>
      <c r="O43" s="4"/>
      <c r="P43" s="4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47" customHeight="1" x14ac:dyDescent="0.3">
      <c r="A44" s="14" t="s">
        <v>77</v>
      </c>
      <c r="B44" s="12" t="s">
        <v>76</v>
      </c>
      <c r="C44" s="12" t="s">
        <v>20</v>
      </c>
      <c r="D44" s="4"/>
      <c r="E44" s="25">
        <v>44927</v>
      </c>
      <c r="F44" s="25">
        <v>45291</v>
      </c>
      <c r="G44" s="25">
        <v>44927</v>
      </c>
      <c r="H44" s="25">
        <v>45291</v>
      </c>
      <c r="I44" s="140">
        <v>1519</v>
      </c>
      <c r="J44" s="140">
        <v>1519</v>
      </c>
      <c r="K44" s="140">
        <v>1045.77</v>
      </c>
      <c r="L44" s="89">
        <f t="shared" si="7"/>
        <v>68.845951283739311</v>
      </c>
      <c r="M44" s="89">
        <f t="shared" si="8"/>
        <v>68.845951283739311</v>
      </c>
      <c r="N44" s="4"/>
      <c r="O44" s="4"/>
      <c r="P44" s="4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67.25" customHeight="1" x14ac:dyDescent="0.3">
      <c r="A45" s="14" t="s">
        <v>325</v>
      </c>
      <c r="B45" s="12" t="s">
        <v>326</v>
      </c>
      <c r="C45" s="12" t="s">
        <v>20</v>
      </c>
      <c r="D45" s="4"/>
      <c r="E45" s="25">
        <v>44927</v>
      </c>
      <c r="F45" s="25">
        <v>45291</v>
      </c>
      <c r="G45" s="25">
        <v>44927</v>
      </c>
      <c r="H45" s="25">
        <v>45291</v>
      </c>
      <c r="I45" s="140">
        <v>300</v>
      </c>
      <c r="J45" s="140">
        <v>300</v>
      </c>
      <c r="K45" s="140">
        <v>118</v>
      </c>
      <c r="L45" s="89">
        <f t="shared" si="7"/>
        <v>39.333333333333329</v>
      </c>
      <c r="M45" s="89">
        <f t="shared" si="8"/>
        <v>39.333333333333329</v>
      </c>
      <c r="N45" s="4"/>
      <c r="O45" s="4"/>
      <c r="P45" s="4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14.75" customHeight="1" x14ac:dyDescent="0.3">
      <c r="A46" s="14" t="s">
        <v>362</v>
      </c>
      <c r="B46" s="12" t="s">
        <v>363</v>
      </c>
      <c r="C46" s="12" t="s">
        <v>20</v>
      </c>
      <c r="D46" s="4"/>
      <c r="E46" s="25">
        <v>44927</v>
      </c>
      <c r="F46" s="25">
        <v>45291</v>
      </c>
      <c r="G46" s="25">
        <v>44927</v>
      </c>
      <c r="H46" s="25">
        <v>45291</v>
      </c>
      <c r="I46" s="140">
        <v>0</v>
      </c>
      <c r="J46" s="140">
        <v>0</v>
      </c>
      <c r="K46" s="140">
        <v>0</v>
      </c>
      <c r="L46" s="89" t="e">
        <f t="shared" si="7"/>
        <v>#DIV/0!</v>
      </c>
      <c r="M46" s="89" t="e">
        <f t="shared" si="8"/>
        <v>#DIV/0!</v>
      </c>
      <c r="N46" s="4"/>
      <c r="O46" s="4"/>
      <c r="P46" s="4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78" customHeight="1" x14ac:dyDescent="0.3">
      <c r="A47" s="14" t="s">
        <v>79</v>
      </c>
      <c r="B47" s="11" t="s">
        <v>78</v>
      </c>
      <c r="C47" s="12" t="s">
        <v>20</v>
      </c>
      <c r="D47" s="4"/>
      <c r="E47" s="25">
        <v>44927</v>
      </c>
      <c r="F47" s="25">
        <v>45291</v>
      </c>
      <c r="G47" s="25">
        <v>44927</v>
      </c>
      <c r="H47" s="25">
        <v>45291</v>
      </c>
      <c r="I47" s="140">
        <v>6171</v>
      </c>
      <c r="J47" s="140">
        <v>6171</v>
      </c>
      <c r="K47" s="140">
        <v>6171</v>
      </c>
      <c r="L47" s="89">
        <f t="shared" si="7"/>
        <v>100</v>
      </c>
      <c r="M47" s="89">
        <f t="shared" si="8"/>
        <v>100</v>
      </c>
      <c r="N47" s="4"/>
      <c r="O47" s="4"/>
      <c r="P47" s="4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02.75" customHeight="1" x14ac:dyDescent="0.3">
      <c r="A48" s="14" t="s">
        <v>81</v>
      </c>
      <c r="B48" s="12" t="s">
        <v>80</v>
      </c>
      <c r="C48" s="12" t="s">
        <v>20</v>
      </c>
      <c r="D48" s="4"/>
      <c r="E48" s="25">
        <v>44927</v>
      </c>
      <c r="F48" s="25">
        <v>45291</v>
      </c>
      <c r="G48" s="25">
        <v>44927</v>
      </c>
      <c r="H48" s="25">
        <v>45291</v>
      </c>
      <c r="I48" s="140">
        <v>1576</v>
      </c>
      <c r="J48" s="140">
        <v>1576</v>
      </c>
      <c r="K48" s="140">
        <v>1391.58</v>
      </c>
      <c r="L48" s="89">
        <f t="shared" si="7"/>
        <v>88.298223350253807</v>
      </c>
      <c r="M48" s="89">
        <f t="shared" si="8"/>
        <v>88.298223350253807</v>
      </c>
      <c r="N48" s="4"/>
      <c r="O48" s="4"/>
      <c r="P48" s="4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201.75" customHeight="1" x14ac:dyDescent="0.3">
      <c r="A49" s="14" t="s">
        <v>85</v>
      </c>
      <c r="B49" s="12" t="s">
        <v>84</v>
      </c>
      <c r="C49" s="12" t="s">
        <v>20</v>
      </c>
      <c r="D49" s="4"/>
      <c r="E49" s="25">
        <v>44927</v>
      </c>
      <c r="F49" s="25">
        <v>45291</v>
      </c>
      <c r="G49" s="25">
        <v>44927</v>
      </c>
      <c r="H49" s="25">
        <v>45291</v>
      </c>
      <c r="I49" s="140">
        <v>27</v>
      </c>
      <c r="J49" s="140">
        <v>27</v>
      </c>
      <c r="K49" s="140">
        <v>26.21</v>
      </c>
      <c r="L49" s="89">
        <f t="shared" si="7"/>
        <v>97.074074074074076</v>
      </c>
      <c r="M49" s="89">
        <f t="shared" si="8"/>
        <v>97.074074074074076</v>
      </c>
      <c r="N49" s="4"/>
      <c r="O49" s="4"/>
      <c r="P49" s="4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78.75" hidden="1" customHeight="1" x14ac:dyDescent="0.3">
      <c r="A50" s="14" t="s">
        <v>345</v>
      </c>
      <c r="B50" s="112" t="s">
        <v>346</v>
      </c>
      <c r="C50" s="12" t="s">
        <v>347</v>
      </c>
      <c r="D50" s="4"/>
      <c r="E50" s="25">
        <v>43831</v>
      </c>
      <c r="F50" s="25">
        <v>44196</v>
      </c>
      <c r="G50" s="25">
        <v>43831</v>
      </c>
      <c r="H50" s="25">
        <v>44196</v>
      </c>
      <c r="I50" s="140"/>
      <c r="J50" s="140"/>
      <c r="K50" s="140"/>
      <c r="L50" s="90"/>
      <c r="M50" s="90"/>
      <c r="N50" s="4"/>
      <c r="O50" s="4"/>
      <c r="P50" s="4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78.75" hidden="1" customHeight="1" x14ac:dyDescent="0.3">
      <c r="A51" s="14" t="s">
        <v>348</v>
      </c>
      <c r="B51" s="112" t="s">
        <v>349</v>
      </c>
      <c r="C51" s="12" t="s">
        <v>347</v>
      </c>
      <c r="D51" s="4"/>
      <c r="E51" s="25">
        <v>43831</v>
      </c>
      <c r="F51" s="25">
        <v>44196</v>
      </c>
      <c r="G51" s="25">
        <v>43831</v>
      </c>
      <c r="H51" s="25">
        <v>44196</v>
      </c>
      <c r="I51" s="140"/>
      <c r="J51" s="140"/>
      <c r="K51" s="140"/>
      <c r="L51" s="90"/>
      <c r="M51" s="90"/>
      <c r="N51" s="4"/>
      <c r="O51" s="4"/>
      <c r="P51" s="4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81" customHeight="1" x14ac:dyDescent="0.3">
      <c r="A52" s="14" t="s">
        <v>87</v>
      </c>
      <c r="B52" s="11" t="s">
        <v>86</v>
      </c>
      <c r="C52" s="12" t="s">
        <v>20</v>
      </c>
      <c r="D52" s="4"/>
      <c r="E52" s="25">
        <v>44927</v>
      </c>
      <c r="F52" s="25">
        <v>45291</v>
      </c>
      <c r="G52" s="25">
        <v>44927</v>
      </c>
      <c r="H52" s="25">
        <v>45291</v>
      </c>
      <c r="I52" s="140">
        <v>5992</v>
      </c>
      <c r="J52" s="140">
        <v>5992</v>
      </c>
      <c r="K52" s="140">
        <v>5521.97</v>
      </c>
      <c r="L52" s="90">
        <f>(K52/I52)*100</f>
        <v>92.155707610146862</v>
      </c>
      <c r="M52" s="90">
        <f>(K52/J52)*100</f>
        <v>92.155707610146862</v>
      </c>
      <c r="N52" s="4"/>
      <c r="O52" s="4"/>
      <c r="P52" s="4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72.75" customHeight="1" x14ac:dyDescent="0.3">
      <c r="A53" s="14" t="s">
        <v>88</v>
      </c>
      <c r="B53" s="12" t="s">
        <v>89</v>
      </c>
      <c r="C53" s="12" t="s">
        <v>20</v>
      </c>
      <c r="D53" s="4"/>
      <c r="E53" s="25">
        <v>44927</v>
      </c>
      <c r="F53" s="25">
        <v>45291</v>
      </c>
      <c r="G53" s="25">
        <v>44927</v>
      </c>
      <c r="H53" s="25">
        <v>45291</v>
      </c>
      <c r="I53" s="140">
        <v>918.5</v>
      </c>
      <c r="J53" s="140">
        <v>980</v>
      </c>
      <c r="K53" s="140">
        <v>961.4</v>
      </c>
      <c r="L53" s="90">
        <f>(K53/I53)*100</f>
        <v>104.67065868263472</v>
      </c>
      <c r="M53" s="90">
        <f>(K53/J53)*100</f>
        <v>98.102040816326536</v>
      </c>
      <c r="N53" s="4"/>
      <c r="O53" s="4"/>
      <c r="P53" s="4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219" hidden="1" customHeight="1" x14ac:dyDescent="0.3">
      <c r="A54" s="14" t="s">
        <v>350</v>
      </c>
      <c r="B54" s="112" t="s">
        <v>351</v>
      </c>
      <c r="C54" s="12" t="s">
        <v>352</v>
      </c>
      <c r="D54" s="4"/>
      <c r="E54" s="111">
        <v>43466</v>
      </c>
      <c r="F54" s="111">
        <v>43830</v>
      </c>
      <c r="G54" s="111">
        <v>43466</v>
      </c>
      <c r="H54" s="111">
        <v>43830</v>
      </c>
      <c r="I54" s="140"/>
      <c r="J54" s="140"/>
      <c r="K54" s="140"/>
      <c r="L54" s="90"/>
      <c r="M54" s="90"/>
      <c r="N54" s="4"/>
      <c r="O54" s="4"/>
      <c r="P54" s="4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11" x14ac:dyDescent="0.3">
      <c r="A55" s="22" t="s">
        <v>91</v>
      </c>
      <c r="B55" s="23" t="s">
        <v>90</v>
      </c>
      <c r="C55" s="23" t="s">
        <v>20</v>
      </c>
      <c r="D55" s="21"/>
      <c r="E55" s="28" t="s">
        <v>112</v>
      </c>
      <c r="F55" s="28" t="s">
        <v>112</v>
      </c>
      <c r="G55" s="28" t="s">
        <v>112</v>
      </c>
      <c r="H55" s="28" t="s">
        <v>112</v>
      </c>
      <c r="I55" s="136">
        <f>SUM(I56:I57)</f>
        <v>2274</v>
      </c>
      <c r="J55" s="136">
        <f>SUM(J56:J57)</f>
        <v>2274</v>
      </c>
      <c r="K55" s="136">
        <f>SUM(K56:K57)</f>
        <v>2214</v>
      </c>
      <c r="L55" s="92">
        <f>(K55/I55)*100</f>
        <v>97.361477572559366</v>
      </c>
      <c r="M55" s="92">
        <f t="shared" ref="M55:M57" si="9">(K55/J55)*100</f>
        <v>97.361477572559366</v>
      </c>
      <c r="N55" s="21"/>
      <c r="O55" s="21"/>
      <c r="P55" s="21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282" customHeight="1" x14ac:dyDescent="0.3">
      <c r="A56" s="14" t="s">
        <v>93</v>
      </c>
      <c r="B56" s="11" t="s">
        <v>92</v>
      </c>
      <c r="C56" s="12" t="s">
        <v>20</v>
      </c>
      <c r="D56" s="4"/>
      <c r="E56" s="25">
        <v>44927</v>
      </c>
      <c r="F56" s="25">
        <v>45291</v>
      </c>
      <c r="G56" s="25">
        <v>44927</v>
      </c>
      <c r="H56" s="25">
        <v>45291</v>
      </c>
      <c r="I56" s="140">
        <v>2094</v>
      </c>
      <c r="J56" s="140">
        <v>2094</v>
      </c>
      <c r="K56" s="140">
        <v>2034</v>
      </c>
      <c r="L56" s="92">
        <f>(K56/I56)*100</f>
        <v>97.134670487106007</v>
      </c>
      <c r="M56" s="92">
        <f t="shared" si="9"/>
        <v>97.134670487106007</v>
      </c>
      <c r="N56" s="4"/>
      <c r="O56" s="4"/>
      <c r="P56" s="4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79.25" customHeight="1" x14ac:dyDescent="0.3">
      <c r="A57" s="14" t="s">
        <v>94</v>
      </c>
      <c r="B57" s="12" t="s">
        <v>95</v>
      </c>
      <c r="C57" s="12" t="s">
        <v>20</v>
      </c>
      <c r="D57" s="4"/>
      <c r="E57" s="25">
        <v>44927</v>
      </c>
      <c r="F57" s="25">
        <v>45291</v>
      </c>
      <c r="G57" s="25">
        <v>44927</v>
      </c>
      <c r="H57" s="25">
        <v>45291</v>
      </c>
      <c r="I57" s="140">
        <v>180</v>
      </c>
      <c r="J57" s="140">
        <v>180</v>
      </c>
      <c r="K57" s="140">
        <v>180</v>
      </c>
      <c r="L57" s="92">
        <f>(K57/I57)*100</f>
        <v>100</v>
      </c>
      <c r="M57" s="92">
        <f t="shared" si="9"/>
        <v>100</v>
      </c>
      <c r="N57" s="4"/>
      <c r="O57" s="4"/>
      <c r="P57" s="4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3.5" hidden="1" customHeight="1" x14ac:dyDescent="0.3">
      <c r="A58" s="14" t="s">
        <v>322</v>
      </c>
      <c r="B58" s="112" t="s">
        <v>339</v>
      </c>
      <c r="C58" s="12" t="s">
        <v>323</v>
      </c>
      <c r="D58" s="4"/>
      <c r="E58" s="25">
        <v>43082</v>
      </c>
      <c r="F58" s="25">
        <v>43448</v>
      </c>
      <c r="G58" s="25">
        <v>43082</v>
      </c>
      <c r="H58" s="25">
        <v>43448</v>
      </c>
      <c r="I58" s="140"/>
      <c r="J58" s="140"/>
      <c r="K58" s="140"/>
      <c r="L58" s="90"/>
      <c r="M58" s="90"/>
      <c r="N58" s="4"/>
      <c r="O58" s="4"/>
      <c r="P58" s="4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69.599999999999994" x14ac:dyDescent="0.3">
      <c r="A59" s="22" t="s">
        <v>97</v>
      </c>
      <c r="B59" s="23" t="s">
        <v>96</v>
      </c>
      <c r="C59" s="21"/>
      <c r="D59" s="21"/>
      <c r="E59" s="26" t="s">
        <v>112</v>
      </c>
      <c r="F59" s="26" t="s">
        <v>112</v>
      </c>
      <c r="G59" s="26" t="s">
        <v>112</v>
      </c>
      <c r="H59" s="26" t="s">
        <v>112</v>
      </c>
      <c r="I59" s="136">
        <f>I60+I62</f>
        <v>532.29999999999995</v>
      </c>
      <c r="J59" s="136">
        <f t="shared" ref="J59:K59" si="10">J60+J62</f>
        <v>532.29999999999995</v>
      </c>
      <c r="K59" s="136">
        <f t="shared" si="10"/>
        <v>532.29999999999995</v>
      </c>
      <c r="L59" s="92">
        <f>(K59/I59)*100</f>
        <v>100</v>
      </c>
      <c r="M59" s="92">
        <f>(K59/J59)*100</f>
        <v>100</v>
      </c>
      <c r="N59" s="21"/>
      <c r="O59" s="21"/>
      <c r="P59" s="21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24.8" x14ac:dyDescent="0.3">
      <c r="A60" s="14" t="s">
        <v>99</v>
      </c>
      <c r="B60" s="12" t="s">
        <v>98</v>
      </c>
      <c r="C60" s="4"/>
      <c r="D60" s="4"/>
      <c r="E60" s="25">
        <v>44927</v>
      </c>
      <c r="F60" s="25">
        <v>45291</v>
      </c>
      <c r="G60" s="25">
        <v>44927</v>
      </c>
      <c r="H60" s="25">
        <v>45291</v>
      </c>
      <c r="I60" s="140">
        <v>312</v>
      </c>
      <c r="J60" s="140">
        <v>312</v>
      </c>
      <c r="K60" s="140">
        <v>312</v>
      </c>
      <c r="L60" s="92">
        <f t="shared" ref="L60:L62" si="11">(K60/I60)*100</f>
        <v>100</v>
      </c>
      <c r="M60" s="92">
        <f t="shared" ref="M60:M62" si="12">(K60/J60)*100</f>
        <v>100</v>
      </c>
      <c r="N60" s="4"/>
      <c r="O60" s="4"/>
      <c r="P60" s="4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0.75" customHeight="1" x14ac:dyDescent="0.3">
      <c r="A61" s="14" t="s">
        <v>340</v>
      </c>
      <c r="B61" s="12" t="s">
        <v>341</v>
      </c>
      <c r="C61" s="4"/>
      <c r="D61" s="4"/>
      <c r="E61" s="25">
        <v>43040</v>
      </c>
      <c r="F61" s="25">
        <v>43404</v>
      </c>
      <c r="G61" s="25">
        <v>43040</v>
      </c>
      <c r="H61" s="25">
        <v>43404</v>
      </c>
      <c r="I61" s="140"/>
      <c r="J61" s="140"/>
      <c r="K61" s="140"/>
      <c r="L61" s="92" t="e">
        <f t="shared" si="11"/>
        <v>#DIV/0!</v>
      </c>
      <c r="M61" s="92" t="e">
        <f t="shared" si="12"/>
        <v>#DIV/0!</v>
      </c>
      <c r="N61" s="4"/>
      <c r="O61" s="4"/>
      <c r="P61" s="4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24.8" x14ac:dyDescent="0.3">
      <c r="A62" s="14" t="s">
        <v>319</v>
      </c>
      <c r="B62" s="12" t="s">
        <v>320</v>
      </c>
      <c r="C62" s="4"/>
      <c r="D62" s="4"/>
      <c r="E62" s="25">
        <v>44927</v>
      </c>
      <c r="F62" s="25">
        <v>45291</v>
      </c>
      <c r="G62" s="25">
        <v>44927</v>
      </c>
      <c r="H62" s="25">
        <v>45291</v>
      </c>
      <c r="I62" s="140">
        <v>220.3</v>
      </c>
      <c r="J62" s="140">
        <v>220.3</v>
      </c>
      <c r="K62" s="140">
        <v>220.3</v>
      </c>
      <c r="L62" s="92">
        <f t="shared" si="11"/>
        <v>100</v>
      </c>
      <c r="M62" s="92">
        <f t="shared" si="12"/>
        <v>100</v>
      </c>
      <c r="N62" s="4"/>
      <c r="O62" s="4"/>
      <c r="P62" s="4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69.599999999999994" x14ac:dyDescent="0.3">
      <c r="A63" s="22" t="s">
        <v>101</v>
      </c>
      <c r="B63" s="23" t="s">
        <v>100</v>
      </c>
      <c r="C63" s="21"/>
      <c r="D63" s="21"/>
      <c r="E63" s="21" t="s">
        <v>112</v>
      </c>
      <c r="F63" s="21" t="s">
        <v>112</v>
      </c>
      <c r="G63" s="21" t="s">
        <v>112</v>
      </c>
      <c r="H63" s="21" t="s">
        <v>112</v>
      </c>
      <c r="I63" s="136">
        <f>SUM(I64:I69)</f>
        <v>10615.3</v>
      </c>
      <c r="J63" s="136">
        <f t="shared" ref="J63:K63" si="13">SUM(J64:J69)</f>
        <v>10615.3</v>
      </c>
      <c r="K63" s="136">
        <f t="shared" si="13"/>
        <v>10615.3</v>
      </c>
      <c r="L63" s="92">
        <f>(K63/I63)*100</f>
        <v>100</v>
      </c>
      <c r="M63" s="92">
        <f>(K63/J63)*100</f>
        <v>100</v>
      </c>
      <c r="N63" s="21"/>
      <c r="O63" s="21"/>
      <c r="P63" s="21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05.75" customHeight="1" x14ac:dyDescent="0.3">
      <c r="A64" s="14" t="s">
        <v>103</v>
      </c>
      <c r="B64" s="15" t="s">
        <v>102</v>
      </c>
      <c r="C64" s="4"/>
      <c r="D64" s="4"/>
      <c r="E64" s="25">
        <v>44562</v>
      </c>
      <c r="F64" s="25">
        <v>45291</v>
      </c>
      <c r="G64" s="25">
        <v>44927</v>
      </c>
      <c r="H64" s="25">
        <v>45291</v>
      </c>
      <c r="I64" s="140">
        <v>8081</v>
      </c>
      <c r="J64" s="140">
        <v>8081</v>
      </c>
      <c r="K64" s="140">
        <v>8081</v>
      </c>
      <c r="L64" s="92">
        <f t="shared" ref="L64:L74" si="14">(K64/I64)*100</f>
        <v>100</v>
      </c>
      <c r="M64" s="92">
        <f t="shared" ref="M64:M74" si="15">(K64/J64)*100</f>
        <v>100</v>
      </c>
      <c r="N64" s="4"/>
      <c r="O64" s="4"/>
      <c r="P64" s="4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75.5" customHeight="1" x14ac:dyDescent="0.3">
      <c r="A65" s="14" t="s">
        <v>104</v>
      </c>
      <c r="B65" s="11" t="s">
        <v>105</v>
      </c>
      <c r="C65" s="4"/>
      <c r="D65" s="4"/>
      <c r="E65" s="25">
        <v>44927</v>
      </c>
      <c r="F65" s="25">
        <v>45291</v>
      </c>
      <c r="G65" s="25">
        <v>44927</v>
      </c>
      <c r="H65" s="25">
        <v>45291</v>
      </c>
      <c r="I65" s="140">
        <v>709</v>
      </c>
      <c r="J65" s="140">
        <v>709</v>
      </c>
      <c r="K65" s="140">
        <v>709</v>
      </c>
      <c r="L65" s="92">
        <f t="shared" si="14"/>
        <v>100</v>
      </c>
      <c r="M65" s="92">
        <f t="shared" si="15"/>
        <v>100</v>
      </c>
      <c r="N65" s="4"/>
      <c r="O65" s="4"/>
      <c r="P65" s="4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40.25" customHeight="1" x14ac:dyDescent="0.3">
      <c r="A66" s="14" t="s">
        <v>106</v>
      </c>
      <c r="B66" s="15" t="s">
        <v>107</v>
      </c>
      <c r="C66" s="4"/>
      <c r="D66" s="4"/>
      <c r="E66" s="25">
        <v>44927</v>
      </c>
      <c r="F66" s="25">
        <v>45291</v>
      </c>
      <c r="G66" s="25">
        <v>44927</v>
      </c>
      <c r="H66" s="25">
        <v>45291</v>
      </c>
      <c r="I66" s="140">
        <v>469</v>
      </c>
      <c r="J66" s="140">
        <v>469</v>
      </c>
      <c r="K66" s="140">
        <v>469</v>
      </c>
      <c r="L66" s="92">
        <f t="shared" si="14"/>
        <v>100</v>
      </c>
      <c r="M66" s="92">
        <f t="shared" si="15"/>
        <v>100</v>
      </c>
      <c r="N66" s="4"/>
      <c r="O66" s="4"/>
      <c r="P66" s="4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60.5" customHeight="1" x14ac:dyDescent="0.3">
      <c r="A67" s="14" t="s">
        <v>108</v>
      </c>
      <c r="B67" s="12" t="s">
        <v>109</v>
      </c>
      <c r="C67" s="4"/>
      <c r="D67" s="4"/>
      <c r="E67" s="25">
        <v>45292</v>
      </c>
      <c r="F67" s="25">
        <v>45291</v>
      </c>
      <c r="G67" s="25">
        <v>44927</v>
      </c>
      <c r="H67" s="25">
        <v>45291</v>
      </c>
      <c r="I67" s="140">
        <v>1263</v>
      </c>
      <c r="J67" s="140">
        <v>1263</v>
      </c>
      <c r="K67" s="140">
        <v>1263</v>
      </c>
      <c r="L67" s="92">
        <f t="shared" si="14"/>
        <v>100</v>
      </c>
      <c r="M67" s="92">
        <f t="shared" si="15"/>
        <v>100</v>
      </c>
      <c r="N67" s="4"/>
      <c r="O67" s="4"/>
      <c r="P67" s="4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91.5" customHeight="1" x14ac:dyDescent="0.3">
      <c r="A68" s="17" t="s">
        <v>110</v>
      </c>
      <c r="B68" s="18" t="s">
        <v>111</v>
      </c>
      <c r="C68" s="17"/>
      <c r="D68" s="17"/>
      <c r="E68" s="25">
        <v>44927</v>
      </c>
      <c r="F68" s="25">
        <v>45291</v>
      </c>
      <c r="G68" s="25">
        <v>44927</v>
      </c>
      <c r="H68" s="25">
        <v>45291</v>
      </c>
      <c r="I68" s="141">
        <v>1.3</v>
      </c>
      <c r="J68" s="141">
        <v>1.3</v>
      </c>
      <c r="K68" s="141">
        <v>1.3</v>
      </c>
      <c r="L68" s="92">
        <f t="shared" si="14"/>
        <v>100</v>
      </c>
      <c r="M68" s="92">
        <f t="shared" si="15"/>
        <v>100</v>
      </c>
      <c r="N68" s="4"/>
      <c r="O68" s="4"/>
      <c r="P68" s="4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200.25" customHeight="1" x14ac:dyDescent="0.3">
      <c r="A69" s="4" t="s">
        <v>330</v>
      </c>
      <c r="B69" s="5" t="s">
        <v>331</v>
      </c>
      <c r="C69" s="4"/>
      <c r="D69" s="4"/>
      <c r="E69" s="25">
        <v>44927</v>
      </c>
      <c r="F69" s="25">
        <v>45291</v>
      </c>
      <c r="G69" s="25">
        <v>44927</v>
      </c>
      <c r="H69" s="25">
        <v>45291</v>
      </c>
      <c r="I69" s="140">
        <v>92</v>
      </c>
      <c r="J69" s="140">
        <v>92</v>
      </c>
      <c r="K69" s="140">
        <v>92</v>
      </c>
      <c r="L69" s="4">
        <f t="shared" si="14"/>
        <v>100</v>
      </c>
      <c r="M69" s="4">
        <f t="shared" si="15"/>
        <v>100</v>
      </c>
      <c r="N69" s="4"/>
      <c r="O69" s="4"/>
      <c r="P69" s="4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66.2" hidden="1" x14ac:dyDescent="0.3">
      <c r="A70" s="4" t="s">
        <v>342</v>
      </c>
      <c r="B70" s="113" t="s">
        <v>353</v>
      </c>
      <c r="C70" s="5" t="s">
        <v>354</v>
      </c>
      <c r="D70" s="4"/>
      <c r="E70" s="111">
        <v>43466</v>
      </c>
      <c r="F70" s="111">
        <v>43830</v>
      </c>
      <c r="G70" s="111">
        <v>43466</v>
      </c>
      <c r="H70" s="111">
        <v>43830</v>
      </c>
      <c r="I70" s="140"/>
      <c r="J70" s="140"/>
      <c r="K70" s="140"/>
      <c r="L70" s="4" t="e">
        <f t="shared" si="14"/>
        <v>#DIV/0!</v>
      </c>
      <c r="M70" s="4" t="e">
        <f t="shared" si="15"/>
        <v>#DIV/0!</v>
      </c>
      <c r="N70" s="4"/>
      <c r="O70" s="4"/>
      <c r="P70" s="4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207.6" hidden="1" x14ac:dyDescent="0.3">
      <c r="A71" s="4" t="s">
        <v>343</v>
      </c>
      <c r="B71" s="113" t="s">
        <v>355</v>
      </c>
      <c r="C71" s="5" t="s">
        <v>344</v>
      </c>
      <c r="D71" s="4"/>
      <c r="E71" s="111">
        <v>43466</v>
      </c>
      <c r="F71" s="111">
        <v>43830</v>
      </c>
      <c r="G71" s="111">
        <v>43466</v>
      </c>
      <c r="H71" s="111">
        <v>43830</v>
      </c>
      <c r="I71" s="140"/>
      <c r="J71" s="140"/>
      <c r="K71" s="140"/>
      <c r="L71" s="4" t="e">
        <f t="shared" si="14"/>
        <v>#DIV/0!</v>
      </c>
      <c r="M71" s="4" t="e">
        <f t="shared" si="15"/>
        <v>#DIV/0!</v>
      </c>
      <c r="N71" s="4"/>
      <c r="O71" s="4"/>
      <c r="P71" s="4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24.8" hidden="1" x14ac:dyDescent="0.3">
      <c r="A72" s="4" t="s">
        <v>356</v>
      </c>
      <c r="B72" s="114" t="s">
        <v>359</v>
      </c>
      <c r="C72" s="5" t="s">
        <v>344</v>
      </c>
      <c r="D72" s="4"/>
      <c r="E72" s="111">
        <v>43466</v>
      </c>
      <c r="F72" s="111">
        <v>43830</v>
      </c>
      <c r="G72" s="111">
        <v>43466</v>
      </c>
      <c r="H72" s="111">
        <v>43830</v>
      </c>
      <c r="I72" s="140"/>
      <c r="J72" s="140"/>
      <c r="K72" s="140"/>
      <c r="L72" s="4" t="e">
        <f t="shared" si="14"/>
        <v>#DIV/0!</v>
      </c>
      <c r="M72" s="4" t="e">
        <f t="shared" si="15"/>
        <v>#DIV/0!</v>
      </c>
      <c r="N72" s="4"/>
      <c r="O72" s="4"/>
      <c r="P72" s="4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83.4" hidden="1" x14ac:dyDescent="0.3">
      <c r="A73" s="4" t="s">
        <v>357</v>
      </c>
      <c r="B73" s="113" t="s">
        <v>361</v>
      </c>
      <c r="C73" s="5" t="s">
        <v>344</v>
      </c>
      <c r="D73" s="4"/>
      <c r="E73" s="111">
        <v>43466</v>
      </c>
      <c r="F73" s="111">
        <v>43830</v>
      </c>
      <c r="G73" s="111">
        <v>43466</v>
      </c>
      <c r="H73" s="111">
        <v>43830</v>
      </c>
      <c r="I73" s="140"/>
      <c r="J73" s="140"/>
      <c r="K73" s="140"/>
      <c r="L73" s="4" t="e">
        <f t="shared" si="14"/>
        <v>#DIV/0!</v>
      </c>
      <c r="M73" s="4" t="e">
        <f t="shared" si="15"/>
        <v>#DIV/0!</v>
      </c>
      <c r="N73" s="4"/>
      <c r="O73" s="4"/>
      <c r="P73" s="4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11" hidden="1" x14ac:dyDescent="0.3">
      <c r="A74" s="4" t="s">
        <v>358</v>
      </c>
      <c r="B74" s="113" t="s">
        <v>360</v>
      </c>
      <c r="C74" s="5" t="s">
        <v>344</v>
      </c>
      <c r="D74" s="4"/>
      <c r="E74" s="111">
        <v>43466</v>
      </c>
      <c r="F74" s="111">
        <v>43830</v>
      </c>
      <c r="G74" s="111">
        <v>43466</v>
      </c>
      <c r="H74" s="111">
        <v>43830</v>
      </c>
      <c r="I74" s="140"/>
      <c r="J74" s="140"/>
      <c r="K74" s="140"/>
      <c r="L74" s="4" t="e">
        <f t="shared" si="14"/>
        <v>#DIV/0!</v>
      </c>
      <c r="M74" s="4" t="e">
        <f t="shared" si="15"/>
        <v>#DIV/0!</v>
      </c>
      <c r="N74" s="4"/>
      <c r="O74" s="4"/>
      <c r="P74" s="4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x14ac:dyDescent="0.3">
      <c r="A75" s="16"/>
      <c r="B75" s="16"/>
      <c r="C75" s="16"/>
      <c r="D75" s="16"/>
      <c r="E75" s="16"/>
      <c r="F75" s="16"/>
      <c r="G75" s="16"/>
      <c r="H75" s="16"/>
      <c r="I75" s="142"/>
      <c r="J75" s="142"/>
      <c r="K75" s="142"/>
      <c r="L75" s="16"/>
      <c r="M75" s="16"/>
      <c r="N75" s="16"/>
      <c r="O75" s="16"/>
      <c r="P75" s="16"/>
    </row>
    <row r="76" spans="1:26" x14ac:dyDescent="0.3">
      <c r="A76" s="16"/>
      <c r="B76" s="16"/>
      <c r="C76" s="16"/>
      <c r="D76" s="16"/>
      <c r="E76" s="16"/>
      <c r="F76" s="16"/>
      <c r="G76" s="16"/>
      <c r="H76" s="16"/>
      <c r="I76" s="142"/>
      <c r="J76" s="142"/>
      <c r="K76" s="142"/>
      <c r="L76" s="16"/>
      <c r="M76" s="16"/>
      <c r="N76" s="16"/>
      <c r="O76" s="16"/>
      <c r="P76" s="16"/>
    </row>
    <row r="77" spans="1:26" x14ac:dyDescent="0.3">
      <c r="A77" s="16"/>
      <c r="B77" s="16"/>
      <c r="C77" s="16"/>
      <c r="D77" s="16"/>
      <c r="E77" s="16"/>
      <c r="F77" s="16"/>
      <c r="G77" s="16"/>
      <c r="H77" s="16"/>
      <c r="I77" s="142"/>
      <c r="J77" s="142"/>
      <c r="K77" s="142"/>
      <c r="L77" s="16"/>
      <c r="M77" s="16"/>
      <c r="N77" s="16"/>
      <c r="O77" s="16"/>
      <c r="P77" s="16"/>
    </row>
    <row r="78" spans="1:26" x14ac:dyDescent="0.3">
      <c r="A78" s="16"/>
      <c r="B78" s="16"/>
      <c r="C78" s="16"/>
      <c r="D78" s="16"/>
      <c r="E78" s="16"/>
      <c r="F78" s="16"/>
      <c r="G78" s="16"/>
      <c r="H78" s="16"/>
      <c r="I78" s="142"/>
      <c r="J78" s="142"/>
      <c r="K78" s="142"/>
      <c r="L78" s="16"/>
      <c r="M78" s="16"/>
      <c r="N78" s="16"/>
      <c r="O78" s="16"/>
      <c r="P78" s="16"/>
    </row>
    <row r="79" spans="1:26" x14ac:dyDescent="0.3">
      <c r="A79" s="16"/>
      <c r="B79" s="16"/>
      <c r="C79" s="16"/>
      <c r="D79" s="16"/>
      <c r="E79" s="16"/>
      <c r="F79" s="16"/>
      <c r="G79" s="16"/>
      <c r="H79" s="16"/>
      <c r="I79" s="142"/>
      <c r="J79" s="142"/>
      <c r="K79" s="142"/>
      <c r="L79" s="16"/>
      <c r="M79" s="16"/>
      <c r="N79" s="16"/>
      <c r="O79" s="16"/>
      <c r="P79" s="16"/>
    </row>
    <row r="80" spans="1:26" x14ac:dyDescent="0.3">
      <c r="A80" s="16"/>
      <c r="B80" s="16"/>
      <c r="C80" s="16"/>
      <c r="D80" s="16"/>
      <c r="E80" s="16"/>
      <c r="F80" s="16"/>
      <c r="G80" s="16"/>
      <c r="H80" s="16"/>
      <c r="I80" s="142"/>
      <c r="J80" s="142"/>
      <c r="K80" s="142"/>
      <c r="L80" s="16"/>
      <c r="M80" s="16"/>
      <c r="N80" s="16"/>
      <c r="O80" s="16"/>
      <c r="P80" s="16"/>
    </row>
    <row r="81" spans="1:16" x14ac:dyDescent="0.3">
      <c r="A81" s="16"/>
      <c r="B81" s="16"/>
      <c r="C81" s="16"/>
      <c r="D81" s="16"/>
      <c r="E81" s="16"/>
      <c r="F81" s="16"/>
      <c r="G81" s="16"/>
      <c r="H81" s="16"/>
      <c r="I81" s="142"/>
      <c r="J81" s="142"/>
      <c r="K81" s="142"/>
      <c r="L81" s="16"/>
      <c r="M81" s="16"/>
      <c r="N81" s="16"/>
      <c r="O81" s="16"/>
      <c r="P81" s="16"/>
    </row>
    <row r="82" spans="1:16" x14ac:dyDescent="0.3">
      <c r="A82" s="16"/>
      <c r="B82" s="16"/>
      <c r="C82" s="16"/>
      <c r="D82" s="16"/>
      <c r="E82" s="16"/>
      <c r="F82" s="16"/>
      <c r="G82" s="16"/>
      <c r="H82" s="16"/>
      <c r="I82" s="142"/>
      <c r="J82" s="142"/>
      <c r="K82" s="142"/>
      <c r="L82" s="16"/>
      <c r="M82" s="16"/>
      <c r="N82" s="16"/>
      <c r="O82" s="16"/>
      <c r="P82" s="16"/>
    </row>
    <row r="83" spans="1:16" x14ac:dyDescent="0.3">
      <c r="A83" s="16"/>
      <c r="B83" s="16"/>
      <c r="C83" s="16"/>
      <c r="D83" s="16"/>
      <c r="E83" s="16"/>
      <c r="F83" s="16"/>
      <c r="G83" s="16"/>
      <c r="H83" s="16"/>
      <c r="I83" s="142"/>
      <c r="J83" s="142"/>
      <c r="K83" s="142"/>
      <c r="L83" s="16"/>
      <c r="M83" s="16"/>
      <c r="N83" s="16"/>
      <c r="O83" s="16"/>
      <c r="P83" s="16"/>
    </row>
    <row r="84" spans="1:16" x14ac:dyDescent="0.3">
      <c r="A84" s="16"/>
      <c r="B84" s="16"/>
      <c r="C84" s="16"/>
      <c r="D84" s="16"/>
      <c r="E84" s="16"/>
      <c r="F84" s="16"/>
      <c r="G84" s="16"/>
      <c r="H84" s="16"/>
      <c r="I84" s="142"/>
      <c r="J84" s="142"/>
      <c r="K84" s="142"/>
      <c r="L84" s="16"/>
      <c r="M84" s="16"/>
      <c r="N84" s="16"/>
      <c r="O84" s="16"/>
      <c r="P84" s="16"/>
    </row>
  </sheetData>
  <mergeCells count="39">
    <mergeCell ref="B1:N1"/>
    <mergeCell ref="I5:M5"/>
    <mergeCell ref="E5:F5"/>
    <mergeCell ref="G5:H5"/>
    <mergeCell ref="N5:P5"/>
    <mergeCell ref="A5:A6"/>
    <mergeCell ref="B5:B6"/>
    <mergeCell ref="C5:C6"/>
    <mergeCell ref="D5:D6"/>
    <mergeCell ref="A12:A13"/>
    <mergeCell ref="C12:C13"/>
    <mergeCell ref="D12:D13"/>
    <mergeCell ref="P12:P13"/>
    <mergeCell ref="I12:I13"/>
    <mergeCell ref="J12:J13"/>
    <mergeCell ref="K12:K13"/>
    <mergeCell ref="L12:L13"/>
    <mergeCell ref="M12:M13"/>
    <mergeCell ref="N12:N13"/>
    <mergeCell ref="O12:O13"/>
    <mergeCell ref="A22:A23"/>
    <mergeCell ref="C22:C23"/>
    <mergeCell ref="D22:D23"/>
    <mergeCell ref="E22:E23"/>
    <mergeCell ref="F22:F23"/>
    <mergeCell ref="M22:M23"/>
    <mergeCell ref="N22:N23"/>
    <mergeCell ref="O22:O23"/>
    <mergeCell ref="P22:P23"/>
    <mergeCell ref="K22:K23"/>
    <mergeCell ref="E12:E13"/>
    <mergeCell ref="F12:F13"/>
    <mergeCell ref="G12:G13"/>
    <mergeCell ref="H12:H13"/>
    <mergeCell ref="L22:L23"/>
    <mergeCell ref="G22:G23"/>
    <mergeCell ref="H22:H23"/>
    <mergeCell ref="I22:I23"/>
    <mergeCell ref="J22:J23"/>
  </mergeCells>
  <pageMargins left="0.19685039370078741" right="0.19685039370078741" top="0.15748031496062992" bottom="0.15748031496062992" header="0.31496062992125984" footer="0.31496062992125984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workbookViewId="0">
      <selection activeCell="L93" sqref="L93"/>
    </sheetView>
  </sheetViews>
  <sheetFormatPr defaultRowHeight="14.4" x14ac:dyDescent="0.3"/>
  <cols>
    <col min="1" max="1" width="7.33203125" customWidth="1"/>
    <col min="2" max="2" width="29.5546875" customWidth="1"/>
    <col min="3" max="3" width="11.44140625" customWidth="1"/>
    <col min="4" max="4" width="5.6640625" customWidth="1"/>
    <col min="5" max="5" width="8.33203125" customWidth="1"/>
    <col min="6" max="6" width="7.44140625" customWidth="1"/>
    <col min="7" max="7" width="7.6640625" customWidth="1"/>
    <col min="8" max="8" width="12" customWidth="1"/>
  </cols>
  <sheetData>
    <row r="1" spans="1:12" x14ac:dyDescent="0.3">
      <c r="A1" s="217" t="s">
        <v>113</v>
      </c>
      <c r="B1" s="217"/>
      <c r="C1" s="217"/>
      <c r="D1" s="217"/>
      <c r="E1" s="217"/>
      <c r="F1" s="217"/>
      <c r="G1" s="217"/>
      <c r="H1" s="217"/>
      <c r="I1" s="217"/>
      <c r="J1" s="217"/>
      <c r="K1" s="30"/>
      <c r="L1" s="30"/>
    </row>
    <row r="2" spans="1:12" x14ac:dyDescent="0.3">
      <c r="A2" s="217" t="s">
        <v>400</v>
      </c>
      <c r="B2" s="217"/>
      <c r="C2" s="217"/>
      <c r="D2" s="217"/>
      <c r="E2" s="217"/>
      <c r="F2" s="217"/>
      <c r="G2" s="217"/>
      <c r="H2" s="217"/>
      <c r="I2" s="30"/>
      <c r="J2" s="30"/>
      <c r="K2" s="30"/>
    </row>
    <row r="4" spans="1:12" ht="22.5" customHeight="1" x14ac:dyDescent="0.3">
      <c r="A4" s="208" t="s">
        <v>114</v>
      </c>
      <c r="B4" s="206" t="s">
        <v>115</v>
      </c>
      <c r="C4" s="206" t="s">
        <v>116</v>
      </c>
      <c r="D4" s="206" t="s">
        <v>117</v>
      </c>
      <c r="E4" s="218" t="s">
        <v>118</v>
      </c>
      <c r="F4" s="219"/>
      <c r="G4" s="219"/>
      <c r="H4" s="220"/>
      <c r="I4" s="206" t="s">
        <v>124</v>
      </c>
    </row>
    <row r="5" spans="1:12" ht="19.5" customHeight="1" x14ac:dyDescent="0.3">
      <c r="A5" s="228"/>
      <c r="B5" s="227"/>
      <c r="C5" s="227"/>
      <c r="D5" s="227"/>
      <c r="E5" s="206" t="s">
        <v>120</v>
      </c>
      <c r="F5" s="218" t="s">
        <v>119</v>
      </c>
      <c r="G5" s="219"/>
      <c r="H5" s="220"/>
      <c r="I5" s="227"/>
    </row>
    <row r="6" spans="1:12" ht="77.25" customHeight="1" x14ac:dyDescent="0.3">
      <c r="A6" s="209"/>
      <c r="B6" s="207"/>
      <c r="C6" s="207"/>
      <c r="D6" s="207"/>
      <c r="E6" s="207"/>
      <c r="F6" s="32" t="s">
        <v>121</v>
      </c>
      <c r="G6" s="32" t="s">
        <v>122</v>
      </c>
      <c r="H6" s="32" t="s">
        <v>123</v>
      </c>
      <c r="I6" s="207"/>
    </row>
    <row r="7" spans="1:12" x14ac:dyDescent="0.3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12" ht="30.75" customHeight="1" x14ac:dyDescent="0.3">
      <c r="A8" s="229" t="s">
        <v>125</v>
      </c>
      <c r="B8" s="230"/>
      <c r="C8" s="230"/>
      <c r="D8" s="230"/>
      <c r="E8" s="230"/>
      <c r="F8" s="230"/>
      <c r="G8" s="230"/>
      <c r="H8" s="230"/>
      <c r="I8" s="231"/>
    </row>
    <row r="9" spans="1:12" ht="150" customHeight="1" x14ac:dyDescent="0.3">
      <c r="A9" s="208">
        <v>1</v>
      </c>
      <c r="B9" s="12" t="s">
        <v>126</v>
      </c>
      <c r="C9" s="5" t="s">
        <v>202</v>
      </c>
      <c r="D9" s="4" t="s">
        <v>203</v>
      </c>
      <c r="E9" s="224" t="s">
        <v>396</v>
      </c>
      <c r="F9" s="4">
        <v>95</v>
      </c>
      <c r="G9" s="4">
        <v>95</v>
      </c>
      <c r="H9" s="4">
        <f>(G9/F9)*100</f>
        <v>100</v>
      </c>
      <c r="I9" s="4"/>
    </row>
    <row r="10" spans="1:12" ht="145.5" customHeight="1" x14ac:dyDescent="0.3">
      <c r="A10" s="228"/>
      <c r="B10" s="11" t="s">
        <v>127</v>
      </c>
      <c r="C10" s="5" t="s">
        <v>202</v>
      </c>
      <c r="D10" s="4" t="s">
        <v>203</v>
      </c>
      <c r="E10" s="225"/>
      <c r="F10" s="4">
        <v>100</v>
      </c>
      <c r="G10" s="4">
        <v>100</v>
      </c>
      <c r="H10" s="4">
        <f t="shared" ref="H10:H16" si="0">(G10/F10)*100</f>
        <v>100</v>
      </c>
      <c r="I10" s="4"/>
    </row>
    <row r="11" spans="1:12" ht="103.5" customHeight="1" x14ac:dyDescent="0.3">
      <c r="A11" s="228"/>
      <c r="B11" s="12" t="s">
        <v>128</v>
      </c>
      <c r="C11" s="5" t="s">
        <v>202</v>
      </c>
      <c r="D11" s="4" t="s">
        <v>203</v>
      </c>
      <c r="E11" s="225"/>
      <c r="F11" s="4">
        <v>75</v>
      </c>
      <c r="G11" s="4">
        <v>75</v>
      </c>
      <c r="H11" s="10">
        <f t="shared" si="0"/>
        <v>100</v>
      </c>
      <c r="I11" s="4"/>
    </row>
    <row r="12" spans="1:12" ht="108" customHeight="1" x14ac:dyDescent="0.3">
      <c r="A12" s="228"/>
      <c r="B12" s="12" t="s">
        <v>129</v>
      </c>
      <c r="C12" s="5" t="s">
        <v>202</v>
      </c>
      <c r="D12" s="4" t="s">
        <v>203</v>
      </c>
      <c r="E12" s="225"/>
      <c r="F12" s="4">
        <v>85</v>
      </c>
      <c r="G12" s="4">
        <v>85</v>
      </c>
      <c r="H12" s="10">
        <f t="shared" si="0"/>
        <v>100</v>
      </c>
      <c r="I12" s="4"/>
    </row>
    <row r="13" spans="1:12" ht="129.75" customHeight="1" x14ac:dyDescent="0.3">
      <c r="A13" s="228"/>
      <c r="B13" s="12" t="s">
        <v>130</v>
      </c>
      <c r="C13" s="5" t="s">
        <v>202</v>
      </c>
      <c r="D13" s="4" t="s">
        <v>203</v>
      </c>
      <c r="E13" s="225"/>
      <c r="F13" s="4">
        <v>80</v>
      </c>
      <c r="G13" s="4">
        <v>80</v>
      </c>
      <c r="H13" s="4">
        <f t="shared" si="0"/>
        <v>100</v>
      </c>
      <c r="I13" s="4"/>
    </row>
    <row r="14" spans="1:12" ht="114" customHeight="1" x14ac:dyDescent="0.3">
      <c r="A14" s="228"/>
      <c r="B14" s="12" t="s">
        <v>131</v>
      </c>
      <c r="C14" s="5" t="s">
        <v>202</v>
      </c>
      <c r="D14" s="4" t="s">
        <v>203</v>
      </c>
      <c r="E14" s="225"/>
      <c r="F14" s="4">
        <v>100</v>
      </c>
      <c r="G14" s="4">
        <v>100</v>
      </c>
      <c r="H14" s="4">
        <f t="shared" si="0"/>
        <v>100</v>
      </c>
      <c r="I14" s="4"/>
    </row>
    <row r="15" spans="1:12" ht="37.5" customHeight="1" x14ac:dyDescent="0.3">
      <c r="A15" s="228"/>
      <c r="B15" s="11" t="s">
        <v>132</v>
      </c>
      <c r="C15" s="5" t="s">
        <v>202</v>
      </c>
      <c r="D15" s="4" t="s">
        <v>203</v>
      </c>
      <c r="E15" s="225"/>
      <c r="F15" s="4">
        <v>100</v>
      </c>
      <c r="G15" s="4">
        <v>100</v>
      </c>
      <c r="H15" s="4">
        <f t="shared" si="0"/>
        <v>100</v>
      </c>
      <c r="I15" s="4"/>
    </row>
    <row r="16" spans="1:12" ht="104.25" customHeight="1" x14ac:dyDescent="0.3">
      <c r="A16" s="209"/>
      <c r="B16" s="11" t="s">
        <v>133</v>
      </c>
      <c r="C16" s="5" t="s">
        <v>202</v>
      </c>
      <c r="D16" s="4" t="s">
        <v>203</v>
      </c>
      <c r="E16" s="226"/>
      <c r="F16" s="4">
        <v>100</v>
      </c>
      <c r="G16" s="4">
        <v>100</v>
      </c>
      <c r="H16" s="4">
        <f t="shared" si="0"/>
        <v>100</v>
      </c>
      <c r="I16" s="4"/>
    </row>
    <row r="17" spans="1:10" x14ac:dyDescent="0.3">
      <c r="A17" s="232" t="s">
        <v>134</v>
      </c>
      <c r="B17" s="233"/>
      <c r="C17" s="233"/>
      <c r="D17" s="233"/>
      <c r="E17" s="233"/>
      <c r="F17" s="233"/>
      <c r="G17" s="233"/>
      <c r="H17" s="233"/>
      <c r="I17" s="234"/>
    </row>
    <row r="18" spans="1:10" ht="42" x14ac:dyDescent="0.3">
      <c r="A18" s="4" t="s">
        <v>17</v>
      </c>
      <c r="B18" s="11" t="s">
        <v>135</v>
      </c>
      <c r="C18" s="5" t="s">
        <v>202</v>
      </c>
      <c r="D18" s="5" t="s">
        <v>206</v>
      </c>
      <c r="E18" s="4"/>
      <c r="F18" s="4">
        <v>8981</v>
      </c>
      <c r="G18" s="4">
        <v>8981</v>
      </c>
      <c r="H18" s="90">
        <f>(G18/F18)*100</f>
        <v>100</v>
      </c>
      <c r="I18" s="4"/>
    </row>
    <row r="19" spans="1:10" ht="30" customHeight="1" x14ac:dyDescent="0.3">
      <c r="A19" s="235" t="s">
        <v>136</v>
      </c>
      <c r="B19" s="236"/>
      <c r="C19" s="236"/>
      <c r="D19" s="236"/>
      <c r="E19" s="236"/>
      <c r="F19" s="236"/>
      <c r="G19" s="236"/>
      <c r="H19" s="236"/>
      <c r="I19" s="237"/>
    </row>
    <row r="20" spans="1:10" ht="55.8" x14ac:dyDescent="0.3">
      <c r="A20" s="4" t="s">
        <v>21</v>
      </c>
      <c r="B20" s="11" t="s">
        <v>137</v>
      </c>
      <c r="C20" s="5" t="s">
        <v>202</v>
      </c>
      <c r="D20" s="5" t="s">
        <v>205</v>
      </c>
      <c r="E20" s="4"/>
      <c r="F20" s="4">
        <v>75</v>
      </c>
      <c r="G20" s="4">
        <v>75</v>
      </c>
      <c r="H20" s="90">
        <f>(G20/F20)*100</f>
        <v>100</v>
      </c>
      <c r="I20" s="4"/>
      <c r="J20" s="131"/>
    </row>
    <row r="21" spans="1:10" ht="30.75" customHeight="1" x14ac:dyDescent="0.3">
      <c r="A21" s="235" t="s">
        <v>24</v>
      </c>
      <c r="B21" s="236"/>
      <c r="C21" s="236"/>
      <c r="D21" s="236"/>
      <c r="E21" s="236"/>
      <c r="F21" s="236"/>
      <c r="G21" s="236"/>
      <c r="H21" s="236"/>
      <c r="I21" s="237"/>
    </row>
    <row r="22" spans="1:10" ht="110.25" customHeight="1" x14ac:dyDescent="0.3">
      <c r="A22" s="4" t="s">
        <v>23</v>
      </c>
      <c r="B22" s="11" t="s">
        <v>138</v>
      </c>
      <c r="C22" s="5" t="s">
        <v>202</v>
      </c>
      <c r="D22" s="5" t="s">
        <v>206</v>
      </c>
      <c r="E22" s="4"/>
      <c r="F22" s="4">
        <v>5380</v>
      </c>
      <c r="G22" s="4">
        <v>5380</v>
      </c>
      <c r="H22" s="90">
        <f>(G22/F22)*100</f>
        <v>100</v>
      </c>
      <c r="I22" s="4"/>
    </row>
    <row r="23" spans="1:10" ht="31.5" customHeight="1" x14ac:dyDescent="0.3">
      <c r="A23" s="221" t="s">
        <v>139</v>
      </c>
      <c r="B23" s="222"/>
      <c r="C23" s="222"/>
      <c r="D23" s="222"/>
      <c r="E23" s="222"/>
      <c r="F23" s="222"/>
      <c r="G23" s="222"/>
      <c r="H23" s="222"/>
      <c r="I23" s="223"/>
    </row>
    <row r="24" spans="1:10" ht="112.5" customHeight="1" x14ac:dyDescent="0.3">
      <c r="A24" s="4" t="s">
        <v>25</v>
      </c>
      <c r="B24" s="11" t="s">
        <v>140</v>
      </c>
      <c r="C24" s="5" t="s">
        <v>202</v>
      </c>
      <c r="D24" s="5" t="s">
        <v>206</v>
      </c>
      <c r="E24" s="4"/>
      <c r="F24" s="4">
        <v>0</v>
      </c>
      <c r="G24" s="4">
        <v>0</v>
      </c>
      <c r="H24" s="90" t="e">
        <f>G24/F24*100</f>
        <v>#DIV/0!</v>
      </c>
      <c r="I24" s="4"/>
    </row>
    <row r="25" spans="1:10" ht="31.5" customHeight="1" x14ac:dyDescent="0.3">
      <c r="A25" s="235" t="s">
        <v>141</v>
      </c>
      <c r="B25" s="236"/>
      <c r="C25" s="236"/>
      <c r="D25" s="236"/>
      <c r="E25" s="236"/>
      <c r="F25" s="236"/>
      <c r="G25" s="236"/>
      <c r="H25" s="236"/>
      <c r="I25" s="237"/>
    </row>
    <row r="26" spans="1:10" ht="95.25" customHeight="1" x14ac:dyDescent="0.3">
      <c r="A26" s="4" t="s">
        <v>28</v>
      </c>
      <c r="B26" s="11" t="s">
        <v>142</v>
      </c>
      <c r="C26" s="5" t="s">
        <v>202</v>
      </c>
      <c r="D26" s="5" t="s">
        <v>206</v>
      </c>
      <c r="E26" s="4"/>
      <c r="F26" s="4">
        <v>207</v>
      </c>
      <c r="G26" s="4">
        <v>207</v>
      </c>
      <c r="H26" s="90">
        <f>(G26/F26)*100</f>
        <v>100</v>
      </c>
      <c r="I26" s="4"/>
    </row>
    <row r="27" spans="1:10" ht="30" customHeight="1" x14ac:dyDescent="0.3">
      <c r="A27" s="235" t="s">
        <v>143</v>
      </c>
      <c r="B27" s="236"/>
      <c r="C27" s="236"/>
      <c r="D27" s="236"/>
      <c r="E27" s="236"/>
      <c r="F27" s="236"/>
      <c r="G27" s="236"/>
      <c r="H27" s="236"/>
      <c r="I27" s="237"/>
    </row>
    <row r="28" spans="1:10" ht="86.25" customHeight="1" x14ac:dyDescent="0.3">
      <c r="A28" s="4" t="s">
        <v>30</v>
      </c>
      <c r="B28" s="11" t="s">
        <v>144</v>
      </c>
      <c r="C28" s="5" t="s">
        <v>202</v>
      </c>
      <c r="D28" s="5" t="s">
        <v>206</v>
      </c>
      <c r="E28" s="4"/>
      <c r="F28" s="4">
        <v>0</v>
      </c>
      <c r="G28" s="4">
        <v>0</v>
      </c>
      <c r="H28" s="4">
        <v>0</v>
      </c>
      <c r="I28" s="4"/>
    </row>
    <row r="29" spans="1:10" ht="30" customHeight="1" x14ac:dyDescent="0.3">
      <c r="A29" s="235" t="s">
        <v>145</v>
      </c>
      <c r="B29" s="236"/>
      <c r="C29" s="236"/>
      <c r="D29" s="236"/>
      <c r="E29" s="236"/>
      <c r="F29" s="236"/>
      <c r="G29" s="236"/>
      <c r="H29" s="236"/>
      <c r="I29" s="237"/>
    </row>
    <row r="30" spans="1:10" ht="78.75" customHeight="1" x14ac:dyDescent="0.3">
      <c r="A30" s="4" t="s">
        <v>32</v>
      </c>
      <c r="B30" s="11" t="s">
        <v>146</v>
      </c>
      <c r="C30" s="5" t="s">
        <v>202</v>
      </c>
      <c r="D30" s="5" t="s">
        <v>206</v>
      </c>
      <c r="E30" s="4"/>
      <c r="F30" s="4">
        <v>741</v>
      </c>
      <c r="G30" s="4">
        <v>741</v>
      </c>
      <c r="H30" s="90">
        <f>(G30/F30)*100</f>
        <v>100</v>
      </c>
      <c r="I30" s="4"/>
    </row>
    <row r="31" spans="1:10" x14ac:dyDescent="0.3">
      <c r="A31" s="232" t="s">
        <v>147</v>
      </c>
      <c r="B31" s="233"/>
      <c r="C31" s="233"/>
      <c r="D31" s="233"/>
      <c r="E31" s="233"/>
      <c r="F31" s="233"/>
      <c r="G31" s="233"/>
      <c r="H31" s="233"/>
      <c r="I31" s="234"/>
    </row>
    <row r="32" spans="1:10" ht="63.75" customHeight="1" x14ac:dyDescent="0.3">
      <c r="A32" s="4" t="s">
        <v>34</v>
      </c>
      <c r="B32" s="11" t="s">
        <v>148</v>
      </c>
      <c r="C32" s="5" t="s">
        <v>202</v>
      </c>
      <c r="D32" s="5" t="s">
        <v>206</v>
      </c>
      <c r="E32" s="4"/>
      <c r="F32" s="4">
        <v>0</v>
      </c>
      <c r="G32" s="4">
        <v>0</v>
      </c>
      <c r="H32" s="4">
        <v>100</v>
      </c>
      <c r="I32" s="4"/>
    </row>
    <row r="33" spans="1:10" ht="29.25" customHeight="1" x14ac:dyDescent="0.3">
      <c r="A33" s="235" t="s">
        <v>149</v>
      </c>
      <c r="B33" s="236"/>
      <c r="C33" s="236"/>
      <c r="D33" s="236"/>
      <c r="E33" s="236"/>
      <c r="F33" s="236"/>
      <c r="G33" s="236"/>
      <c r="H33" s="236"/>
      <c r="I33" s="237"/>
    </row>
    <row r="34" spans="1:10" ht="61.5" customHeight="1" x14ac:dyDescent="0.3">
      <c r="A34" s="4" t="s">
        <v>36</v>
      </c>
      <c r="B34" s="11" t="s">
        <v>150</v>
      </c>
      <c r="C34" s="5" t="s">
        <v>202</v>
      </c>
      <c r="D34" s="5" t="s">
        <v>206</v>
      </c>
      <c r="E34" s="4"/>
      <c r="F34" s="4">
        <v>6</v>
      </c>
      <c r="G34" s="4">
        <v>6</v>
      </c>
      <c r="H34" s="4">
        <f>(G34/F34)*100</f>
        <v>100</v>
      </c>
      <c r="I34" s="4"/>
    </row>
    <row r="35" spans="1:10" ht="29.25" customHeight="1" x14ac:dyDescent="0.3">
      <c r="A35" s="235" t="s">
        <v>151</v>
      </c>
      <c r="B35" s="236"/>
      <c r="C35" s="236"/>
      <c r="D35" s="236"/>
      <c r="E35" s="236"/>
      <c r="F35" s="236"/>
      <c r="G35" s="236"/>
      <c r="H35" s="236"/>
      <c r="I35" s="237"/>
    </row>
    <row r="36" spans="1:10" ht="94.5" customHeight="1" x14ac:dyDescent="0.3">
      <c r="A36" s="4" t="s">
        <v>38</v>
      </c>
      <c r="B36" s="11" t="s">
        <v>152</v>
      </c>
      <c r="C36" s="5" t="s">
        <v>202</v>
      </c>
      <c r="D36" s="5" t="s">
        <v>206</v>
      </c>
      <c r="E36" s="4"/>
      <c r="F36" s="4">
        <v>0</v>
      </c>
      <c r="G36" s="4">
        <v>0</v>
      </c>
      <c r="H36" s="4">
        <v>100</v>
      </c>
      <c r="I36" s="4"/>
    </row>
    <row r="37" spans="1:10" ht="30.75" customHeight="1" x14ac:dyDescent="0.3">
      <c r="A37" s="235" t="s">
        <v>153</v>
      </c>
      <c r="B37" s="236"/>
      <c r="C37" s="236"/>
      <c r="D37" s="236"/>
      <c r="E37" s="236"/>
      <c r="F37" s="236"/>
      <c r="G37" s="236"/>
      <c r="H37" s="236"/>
      <c r="I37" s="237"/>
    </row>
    <row r="38" spans="1:10" ht="103.5" customHeight="1" x14ac:dyDescent="0.3">
      <c r="A38" s="4" t="s">
        <v>40</v>
      </c>
      <c r="B38" s="33" t="s">
        <v>154</v>
      </c>
      <c r="C38" s="5" t="s">
        <v>202</v>
      </c>
      <c r="D38" s="5" t="s">
        <v>206</v>
      </c>
      <c r="E38" s="4"/>
      <c r="F38" s="4">
        <v>982</v>
      </c>
      <c r="G38" s="4">
        <v>982</v>
      </c>
      <c r="H38" s="90">
        <f>(G38/F38)*100</f>
        <v>100</v>
      </c>
      <c r="I38" s="4"/>
      <c r="J38" s="131"/>
    </row>
    <row r="39" spans="1:10" ht="30" customHeight="1" x14ac:dyDescent="0.3">
      <c r="A39" s="235" t="s">
        <v>155</v>
      </c>
      <c r="B39" s="236"/>
      <c r="C39" s="236"/>
      <c r="D39" s="236"/>
      <c r="E39" s="236"/>
      <c r="F39" s="236"/>
      <c r="G39" s="236"/>
      <c r="H39" s="236"/>
      <c r="I39" s="237"/>
    </row>
    <row r="40" spans="1:10" ht="146.25" customHeight="1" x14ac:dyDescent="0.3">
      <c r="A40" s="4" t="s">
        <v>42</v>
      </c>
      <c r="B40" s="11" t="s">
        <v>156</v>
      </c>
      <c r="C40" s="5" t="s">
        <v>202</v>
      </c>
      <c r="D40" s="5" t="s">
        <v>206</v>
      </c>
      <c r="E40" s="4"/>
      <c r="F40" s="4">
        <v>35</v>
      </c>
      <c r="G40" s="4">
        <v>35</v>
      </c>
      <c r="H40" s="90">
        <f>(G40/F40)*100</f>
        <v>100</v>
      </c>
      <c r="I40" s="4"/>
    </row>
    <row r="41" spans="1:10" ht="61.5" customHeight="1" x14ac:dyDescent="0.3">
      <c r="A41" s="235" t="s">
        <v>157</v>
      </c>
      <c r="B41" s="236"/>
      <c r="C41" s="236"/>
      <c r="D41" s="236"/>
      <c r="E41" s="236"/>
      <c r="F41" s="236"/>
      <c r="G41" s="236"/>
      <c r="H41" s="236"/>
      <c r="I41" s="237"/>
    </row>
    <row r="42" spans="1:10" ht="197.25" customHeight="1" x14ac:dyDescent="0.3">
      <c r="A42" s="4" t="s">
        <v>46</v>
      </c>
      <c r="B42" s="11" t="s">
        <v>158</v>
      </c>
      <c r="C42" s="5" t="s">
        <v>202</v>
      </c>
      <c r="D42" s="5" t="s">
        <v>206</v>
      </c>
      <c r="E42" s="4"/>
      <c r="F42" s="4">
        <v>7</v>
      </c>
      <c r="G42" s="4">
        <v>7</v>
      </c>
      <c r="H42" s="90">
        <f>(G42/F42)*100</f>
        <v>100</v>
      </c>
      <c r="I42" s="4"/>
    </row>
    <row r="43" spans="1:10" x14ac:dyDescent="0.3">
      <c r="A43" s="218" t="s">
        <v>48</v>
      </c>
      <c r="B43" s="219"/>
      <c r="C43" s="219"/>
      <c r="D43" s="219"/>
      <c r="E43" s="219"/>
      <c r="F43" s="219"/>
      <c r="G43" s="219"/>
      <c r="H43" s="219"/>
      <c r="I43" s="220"/>
    </row>
    <row r="44" spans="1:10" ht="59.25" customHeight="1" x14ac:dyDescent="0.3">
      <c r="A44" s="4" t="s">
        <v>47</v>
      </c>
      <c r="B44" s="11" t="s">
        <v>159</v>
      </c>
      <c r="C44" s="5" t="s">
        <v>202</v>
      </c>
      <c r="D44" s="5" t="s">
        <v>206</v>
      </c>
      <c r="E44" s="4"/>
      <c r="F44" s="4">
        <v>30</v>
      </c>
      <c r="G44" s="4">
        <v>30</v>
      </c>
      <c r="H44" s="90">
        <f>(G44/F44)*100</f>
        <v>100</v>
      </c>
      <c r="I44" s="4"/>
    </row>
    <row r="45" spans="1:10" ht="30.75" customHeight="1" x14ac:dyDescent="0.3">
      <c r="A45" s="235" t="s">
        <v>50</v>
      </c>
      <c r="B45" s="236"/>
      <c r="C45" s="236"/>
      <c r="D45" s="236"/>
      <c r="E45" s="236"/>
      <c r="F45" s="236"/>
      <c r="G45" s="236"/>
      <c r="H45" s="236"/>
      <c r="I45" s="237"/>
    </row>
    <row r="46" spans="1:10" ht="42" x14ac:dyDescent="0.3">
      <c r="A46" s="4" t="s">
        <v>49</v>
      </c>
      <c r="B46" s="11" t="s">
        <v>160</v>
      </c>
      <c r="C46" s="5" t="s">
        <v>202</v>
      </c>
      <c r="D46" s="5" t="s">
        <v>206</v>
      </c>
      <c r="E46" s="4"/>
      <c r="F46" s="4">
        <v>18</v>
      </c>
      <c r="G46" s="4">
        <v>18</v>
      </c>
      <c r="H46" s="106">
        <f>(G46/F46)*100</f>
        <v>100</v>
      </c>
      <c r="I46" s="4"/>
      <c r="J46" s="131"/>
    </row>
    <row r="47" spans="1:10" x14ac:dyDescent="0.3">
      <c r="A47" s="232" t="s">
        <v>51</v>
      </c>
      <c r="B47" s="233"/>
      <c r="C47" s="233"/>
      <c r="D47" s="233"/>
      <c r="E47" s="233"/>
      <c r="F47" s="233"/>
      <c r="G47" s="233"/>
      <c r="H47" s="233"/>
      <c r="I47" s="234"/>
    </row>
    <row r="48" spans="1:10" ht="42" x14ac:dyDescent="0.3">
      <c r="A48" s="4" t="s">
        <v>52</v>
      </c>
      <c r="B48" s="11" t="s">
        <v>161</v>
      </c>
      <c r="C48" s="5" t="s">
        <v>202</v>
      </c>
      <c r="D48" s="5" t="s">
        <v>206</v>
      </c>
      <c r="E48" s="4"/>
      <c r="F48" s="4">
        <v>111</v>
      </c>
      <c r="G48" s="4">
        <v>111</v>
      </c>
      <c r="H48" s="90">
        <f>(G48/F48)*100</f>
        <v>100</v>
      </c>
      <c r="I48" s="4"/>
    </row>
    <row r="49" spans="1:9" ht="30.75" customHeight="1" x14ac:dyDescent="0.3">
      <c r="A49" s="235" t="s">
        <v>162</v>
      </c>
      <c r="B49" s="236"/>
      <c r="C49" s="236"/>
      <c r="D49" s="236"/>
      <c r="E49" s="236"/>
      <c r="F49" s="236"/>
      <c r="G49" s="236"/>
      <c r="H49" s="236"/>
      <c r="I49" s="237"/>
    </row>
    <row r="50" spans="1:9" ht="45.75" customHeight="1" x14ac:dyDescent="0.3">
      <c r="A50" s="4" t="s">
        <v>53</v>
      </c>
      <c r="B50" s="12" t="s">
        <v>163</v>
      </c>
      <c r="C50" s="5" t="s">
        <v>202</v>
      </c>
      <c r="D50" s="5" t="s">
        <v>206</v>
      </c>
      <c r="E50" s="4"/>
      <c r="F50" s="4">
        <v>1189</v>
      </c>
      <c r="G50" s="4">
        <v>1189</v>
      </c>
      <c r="H50" s="90">
        <f>(G50/F50)*100</f>
        <v>100</v>
      </c>
      <c r="I50" s="4"/>
    </row>
    <row r="51" spans="1:9" ht="30" customHeight="1" x14ac:dyDescent="0.3">
      <c r="A51" s="235" t="s">
        <v>164</v>
      </c>
      <c r="B51" s="236"/>
      <c r="C51" s="236"/>
      <c r="D51" s="236"/>
      <c r="E51" s="236"/>
      <c r="F51" s="236"/>
      <c r="G51" s="236"/>
      <c r="H51" s="236"/>
      <c r="I51" s="237"/>
    </row>
    <row r="52" spans="1:9" s="131" customFormat="1" ht="39.75" customHeight="1" x14ac:dyDescent="0.3">
      <c r="A52" s="140" t="s">
        <v>55</v>
      </c>
      <c r="B52" s="165" t="s">
        <v>165</v>
      </c>
      <c r="C52" s="166" t="s">
        <v>202</v>
      </c>
      <c r="D52" s="166" t="s">
        <v>206</v>
      </c>
      <c r="E52" s="140"/>
      <c r="F52" s="140">
        <v>100</v>
      </c>
      <c r="G52" s="140">
        <v>100</v>
      </c>
      <c r="H52" s="140">
        <f>G52/F52*100</f>
        <v>100</v>
      </c>
      <c r="I52" s="140"/>
    </row>
    <row r="53" spans="1:9" ht="29.25" customHeight="1" x14ac:dyDescent="0.3">
      <c r="A53" s="235" t="s">
        <v>166</v>
      </c>
      <c r="B53" s="236"/>
      <c r="C53" s="236"/>
      <c r="D53" s="236"/>
      <c r="E53" s="236"/>
      <c r="F53" s="236"/>
      <c r="G53" s="236"/>
      <c r="H53" s="236"/>
      <c r="I53" s="237"/>
    </row>
    <row r="54" spans="1:9" s="164" customFormat="1" ht="54.75" customHeight="1" x14ac:dyDescent="0.3">
      <c r="A54" s="167" t="s">
        <v>57</v>
      </c>
      <c r="B54" s="162" t="s">
        <v>167</v>
      </c>
      <c r="C54" s="168" t="s">
        <v>202</v>
      </c>
      <c r="D54" s="167" t="s">
        <v>203</v>
      </c>
      <c r="E54" s="167"/>
      <c r="F54" s="167">
        <v>65</v>
      </c>
      <c r="G54" s="167">
        <v>65</v>
      </c>
      <c r="H54" s="169">
        <f>(G54/F54)*100</f>
        <v>100</v>
      </c>
      <c r="I54" s="167"/>
    </row>
    <row r="55" spans="1:9" s="164" customFormat="1" ht="54.75" customHeight="1" x14ac:dyDescent="0.3">
      <c r="A55" s="167" t="s">
        <v>405</v>
      </c>
      <c r="B55" s="170" t="s">
        <v>407</v>
      </c>
      <c r="C55" s="168" t="s">
        <v>202</v>
      </c>
      <c r="D55" s="163" t="s">
        <v>406</v>
      </c>
      <c r="E55" s="161"/>
      <c r="F55" s="161">
        <v>339</v>
      </c>
      <c r="G55" s="161">
        <v>339</v>
      </c>
      <c r="H55" s="169">
        <f>(G55/F55)*100</f>
        <v>100</v>
      </c>
      <c r="I55" s="161"/>
    </row>
    <row r="56" spans="1:9" x14ac:dyDescent="0.3">
      <c r="A56" s="232" t="s">
        <v>168</v>
      </c>
      <c r="B56" s="233"/>
      <c r="C56" s="233"/>
      <c r="D56" s="233"/>
      <c r="E56" s="233"/>
      <c r="F56" s="233"/>
      <c r="G56" s="233"/>
      <c r="H56" s="233"/>
      <c r="I56" s="234"/>
    </row>
    <row r="57" spans="1:9" ht="28.2" x14ac:dyDescent="0.3">
      <c r="A57" s="4" t="s">
        <v>59</v>
      </c>
      <c r="B57" s="11" t="s">
        <v>169</v>
      </c>
      <c r="C57" s="5" t="s">
        <v>202</v>
      </c>
      <c r="D57" s="5" t="s">
        <v>206</v>
      </c>
      <c r="E57" s="4"/>
      <c r="F57" s="4">
        <v>800</v>
      </c>
      <c r="G57" s="4">
        <v>800</v>
      </c>
      <c r="H57" s="4">
        <v>100</v>
      </c>
      <c r="I57" s="4"/>
    </row>
    <row r="58" spans="1:9" ht="29.25" customHeight="1" x14ac:dyDescent="0.3">
      <c r="A58" s="235" t="s">
        <v>170</v>
      </c>
      <c r="B58" s="236"/>
      <c r="C58" s="236"/>
      <c r="D58" s="236"/>
      <c r="E58" s="236"/>
      <c r="F58" s="236"/>
      <c r="G58" s="236"/>
      <c r="H58" s="236"/>
      <c r="I58" s="237"/>
    </row>
    <row r="59" spans="1:9" ht="55.5" customHeight="1" x14ac:dyDescent="0.3">
      <c r="A59" s="4" t="s">
        <v>171</v>
      </c>
      <c r="B59" s="11" t="s">
        <v>172</v>
      </c>
      <c r="C59" s="5" t="s">
        <v>202</v>
      </c>
      <c r="D59" s="4" t="s">
        <v>204</v>
      </c>
      <c r="E59" s="4"/>
      <c r="F59" s="4">
        <v>1</v>
      </c>
      <c r="G59" s="4">
        <v>1</v>
      </c>
      <c r="H59" s="4">
        <v>100</v>
      </c>
      <c r="I59" s="4"/>
    </row>
    <row r="60" spans="1:9" ht="30" customHeight="1" x14ac:dyDescent="0.3">
      <c r="A60" s="235" t="s">
        <v>63</v>
      </c>
      <c r="B60" s="236"/>
      <c r="C60" s="236"/>
      <c r="D60" s="236"/>
      <c r="E60" s="236"/>
      <c r="F60" s="236"/>
      <c r="G60" s="236"/>
      <c r="H60" s="236"/>
      <c r="I60" s="237"/>
    </row>
    <row r="61" spans="1:9" ht="63.75" customHeight="1" x14ac:dyDescent="0.3">
      <c r="A61" s="4" t="s">
        <v>64</v>
      </c>
      <c r="B61" s="34" t="s">
        <v>173</v>
      </c>
      <c r="C61" s="5" t="s">
        <v>202</v>
      </c>
      <c r="D61" s="4" t="s">
        <v>203</v>
      </c>
      <c r="E61" s="4"/>
      <c r="F61" s="4">
        <v>100</v>
      </c>
      <c r="G61" s="4">
        <v>100</v>
      </c>
      <c r="H61" s="4">
        <v>100</v>
      </c>
      <c r="I61" s="4"/>
    </row>
    <row r="62" spans="1:9" ht="30" customHeight="1" x14ac:dyDescent="0.3">
      <c r="A62" s="235" t="s">
        <v>174</v>
      </c>
      <c r="B62" s="236"/>
      <c r="C62" s="236"/>
      <c r="D62" s="236"/>
      <c r="E62" s="236"/>
      <c r="F62" s="236"/>
      <c r="G62" s="236"/>
      <c r="H62" s="236"/>
      <c r="I62" s="237"/>
    </row>
    <row r="63" spans="1:9" ht="74.25" customHeight="1" x14ac:dyDescent="0.3">
      <c r="A63" s="4" t="s">
        <v>65</v>
      </c>
      <c r="B63" s="5" t="s">
        <v>175</v>
      </c>
      <c r="C63" s="4"/>
      <c r="D63" s="4" t="s">
        <v>204</v>
      </c>
      <c r="E63" s="4"/>
      <c r="F63" s="4">
        <v>0</v>
      </c>
      <c r="G63" s="4">
        <v>0</v>
      </c>
      <c r="H63" s="4">
        <v>0</v>
      </c>
      <c r="I63" s="4"/>
    </row>
    <row r="64" spans="1:9" x14ac:dyDescent="0.3">
      <c r="A64" s="232" t="s">
        <v>66</v>
      </c>
      <c r="B64" s="233"/>
      <c r="C64" s="233"/>
      <c r="D64" s="233"/>
      <c r="E64" s="233"/>
      <c r="F64" s="233"/>
      <c r="G64" s="233"/>
      <c r="H64" s="233"/>
      <c r="I64" s="234"/>
    </row>
    <row r="65" spans="1:10" ht="90.75" customHeight="1" x14ac:dyDescent="0.3">
      <c r="A65" s="4" t="s">
        <v>67</v>
      </c>
      <c r="B65" s="11" t="s">
        <v>176</v>
      </c>
      <c r="C65" s="5" t="s">
        <v>202</v>
      </c>
      <c r="D65" s="4" t="s">
        <v>203</v>
      </c>
      <c r="E65" s="4"/>
      <c r="F65" s="4">
        <v>100</v>
      </c>
      <c r="G65" s="4">
        <v>100</v>
      </c>
      <c r="H65" s="4">
        <v>100</v>
      </c>
      <c r="I65" s="4"/>
    </row>
    <row r="66" spans="1:10" x14ac:dyDescent="0.3">
      <c r="A66" s="232" t="s">
        <v>177</v>
      </c>
      <c r="B66" s="233"/>
      <c r="C66" s="233"/>
      <c r="D66" s="233"/>
      <c r="E66" s="233"/>
      <c r="F66" s="233"/>
      <c r="G66" s="233"/>
      <c r="H66" s="233"/>
      <c r="I66" s="234"/>
    </row>
    <row r="67" spans="1:10" ht="62.25" customHeight="1" x14ac:dyDescent="0.3">
      <c r="A67" s="17" t="s">
        <v>68</v>
      </c>
      <c r="B67" s="11" t="s">
        <v>178</v>
      </c>
      <c r="C67" s="37" t="s">
        <v>202</v>
      </c>
      <c r="D67" s="37" t="s">
        <v>206</v>
      </c>
      <c r="E67" s="17"/>
      <c r="F67" s="17">
        <v>537</v>
      </c>
      <c r="G67" s="17">
        <v>537</v>
      </c>
      <c r="H67" s="93">
        <f>(G67/F67)*100</f>
        <v>100</v>
      </c>
      <c r="I67" s="17"/>
      <c r="J67" s="131"/>
    </row>
    <row r="68" spans="1:10" ht="46.5" customHeight="1" x14ac:dyDescent="0.3">
      <c r="A68" s="235" t="s">
        <v>179</v>
      </c>
      <c r="B68" s="236"/>
      <c r="C68" s="236"/>
      <c r="D68" s="236"/>
      <c r="E68" s="236"/>
      <c r="F68" s="236"/>
      <c r="G68" s="236"/>
      <c r="H68" s="236"/>
      <c r="I68" s="237"/>
    </row>
    <row r="69" spans="1:10" ht="153" customHeight="1" x14ac:dyDescent="0.3">
      <c r="A69" s="4" t="s">
        <v>70</v>
      </c>
      <c r="B69" s="11" t="s">
        <v>180</v>
      </c>
      <c r="C69" s="5" t="s">
        <v>202</v>
      </c>
      <c r="D69" s="5" t="s">
        <v>206</v>
      </c>
      <c r="E69" s="4"/>
      <c r="F69" s="140">
        <v>0</v>
      </c>
      <c r="G69" s="4">
        <v>0</v>
      </c>
      <c r="H69" s="90" t="e">
        <f>(G69/F69)*100</f>
        <v>#DIV/0!</v>
      </c>
      <c r="I69" s="4"/>
    </row>
    <row r="70" spans="1:10" ht="45.75" customHeight="1" x14ac:dyDescent="0.3">
      <c r="A70" s="235" t="s">
        <v>181</v>
      </c>
      <c r="B70" s="236"/>
      <c r="C70" s="236"/>
      <c r="D70" s="236"/>
      <c r="E70" s="236"/>
      <c r="F70" s="236"/>
      <c r="G70" s="236"/>
      <c r="H70" s="236"/>
      <c r="I70" s="237"/>
    </row>
    <row r="71" spans="1:10" ht="123.75" customHeight="1" x14ac:dyDescent="0.3">
      <c r="A71" s="4" t="s">
        <v>72</v>
      </c>
      <c r="B71" s="11" t="s">
        <v>182</v>
      </c>
      <c r="C71" s="5" t="s">
        <v>202</v>
      </c>
      <c r="D71" s="5" t="s">
        <v>206</v>
      </c>
      <c r="E71" s="4"/>
      <c r="F71" s="140">
        <v>0</v>
      </c>
      <c r="G71" s="4">
        <v>0</v>
      </c>
      <c r="H71" s="90" t="e">
        <f>(G71/F71)*100</f>
        <v>#DIV/0!</v>
      </c>
      <c r="I71" s="4"/>
    </row>
    <row r="72" spans="1:10" ht="30.75" customHeight="1" x14ac:dyDescent="0.3">
      <c r="A72" s="235" t="s">
        <v>183</v>
      </c>
      <c r="B72" s="236"/>
      <c r="C72" s="236"/>
      <c r="D72" s="236"/>
      <c r="E72" s="236"/>
      <c r="F72" s="236"/>
      <c r="G72" s="236"/>
      <c r="H72" s="236"/>
      <c r="I72" s="237"/>
    </row>
    <row r="73" spans="1:10" ht="138" customHeight="1" x14ac:dyDescent="0.3">
      <c r="A73" s="4" t="s">
        <v>74</v>
      </c>
      <c r="B73" s="11" t="s">
        <v>184</v>
      </c>
      <c r="C73" s="5" t="s">
        <v>202</v>
      </c>
      <c r="D73" s="5" t="s">
        <v>206</v>
      </c>
      <c r="E73" s="4"/>
      <c r="F73" s="4">
        <v>95</v>
      </c>
      <c r="G73" s="4">
        <v>95</v>
      </c>
      <c r="H73" s="90">
        <f>(G73/F73)*100</f>
        <v>100</v>
      </c>
      <c r="I73" s="4"/>
    </row>
    <row r="74" spans="1:10" ht="44.25" customHeight="1" x14ac:dyDescent="0.3">
      <c r="A74" s="235" t="s">
        <v>76</v>
      </c>
      <c r="B74" s="236"/>
      <c r="C74" s="236"/>
      <c r="D74" s="236"/>
      <c r="E74" s="236"/>
      <c r="F74" s="236"/>
      <c r="G74" s="236"/>
      <c r="H74" s="236"/>
      <c r="I74" s="237"/>
    </row>
    <row r="75" spans="1:10" ht="93.75" customHeight="1" x14ac:dyDescent="0.3">
      <c r="A75" s="17" t="s">
        <v>77</v>
      </c>
      <c r="B75" s="11" t="s">
        <v>185</v>
      </c>
      <c r="C75" s="37" t="s">
        <v>202</v>
      </c>
      <c r="D75" s="37" t="s">
        <v>206</v>
      </c>
      <c r="E75" s="17"/>
      <c r="F75" s="17">
        <v>12</v>
      </c>
      <c r="G75" s="17">
        <v>12</v>
      </c>
      <c r="H75" s="150">
        <f>(G75/F75)*100</f>
        <v>100</v>
      </c>
      <c r="I75" s="17"/>
    </row>
    <row r="76" spans="1:10" ht="27.75" customHeight="1" x14ac:dyDescent="0.3">
      <c r="A76" s="242" t="s">
        <v>335</v>
      </c>
      <c r="B76" s="242"/>
      <c r="C76" s="242"/>
      <c r="D76" s="242"/>
      <c r="E76" s="242"/>
      <c r="F76" s="242"/>
      <c r="G76" s="242"/>
      <c r="H76" s="242"/>
      <c r="I76" s="242"/>
    </row>
    <row r="77" spans="1:10" ht="91.5" customHeight="1" x14ac:dyDescent="0.3">
      <c r="A77" s="105" t="s">
        <v>325</v>
      </c>
      <c r="B77" s="56" t="s">
        <v>336</v>
      </c>
      <c r="C77" s="56" t="s">
        <v>202</v>
      </c>
      <c r="D77" s="38" t="s">
        <v>206</v>
      </c>
      <c r="E77" s="38"/>
      <c r="F77" s="38">
        <v>40</v>
      </c>
      <c r="G77" s="38">
        <v>40</v>
      </c>
      <c r="H77" s="91">
        <f>(G77/F77)*100</f>
        <v>100</v>
      </c>
      <c r="I77" s="38"/>
      <c r="J77" s="131"/>
    </row>
    <row r="78" spans="1:10" ht="28.5" customHeight="1" x14ac:dyDescent="0.3">
      <c r="A78" s="243" t="s">
        <v>363</v>
      </c>
      <c r="B78" s="244"/>
      <c r="C78" s="244"/>
      <c r="D78" s="244"/>
      <c r="E78" s="244"/>
      <c r="F78" s="244"/>
      <c r="G78" s="244"/>
      <c r="H78" s="244"/>
      <c r="I78" s="245"/>
    </row>
    <row r="79" spans="1:10" ht="53.25" customHeight="1" x14ac:dyDescent="0.3">
      <c r="A79" s="105" t="s">
        <v>362</v>
      </c>
      <c r="B79" s="42" t="s">
        <v>364</v>
      </c>
      <c r="C79" s="56" t="s">
        <v>202</v>
      </c>
      <c r="D79" s="110" t="s">
        <v>206</v>
      </c>
      <c r="E79" s="110"/>
      <c r="F79" s="110">
        <v>213</v>
      </c>
      <c r="G79" s="110">
        <v>213</v>
      </c>
      <c r="H79" s="91">
        <f>G79/F79*100</f>
        <v>100</v>
      </c>
      <c r="I79" s="110"/>
    </row>
    <row r="80" spans="1:10" ht="30" customHeight="1" x14ac:dyDescent="0.3">
      <c r="A80" s="235" t="s">
        <v>186</v>
      </c>
      <c r="B80" s="236"/>
      <c r="C80" s="236"/>
      <c r="D80" s="236"/>
      <c r="E80" s="236"/>
      <c r="F80" s="236"/>
      <c r="G80" s="236"/>
      <c r="H80" s="236"/>
      <c r="I80" s="237"/>
    </row>
    <row r="81" spans="1:9" ht="67.5" customHeight="1" x14ac:dyDescent="0.3">
      <c r="A81" s="4" t="s">
        <v>79</v>
      </c>
      <c r="B81" s="11" t="s">
        <v>187</v>
      </c>
      <c r="C81" s="12" t="s">
        <v>202</v>
      </c>
      <c r="D81" s="5" t="s">
        <v>206</v>
      </c>
      <c r="E81" s="4"/>
      <c r="F81" s="4">
        <v>23</v>
      </c>
      <c r="G81" s="4">
        <v>23</v>
      </c>
      <c r="H81" s="90">
        <f>G81/F81*100</f>
        <v>100</v>
      </c>
      <c r="I81" s="4"/>
    </row>
    <row r="82" spans="1:9" ht="30.75" customHeight="1" x14ac:dyDescent="0.3">
      <c r="A82" s="235" t="s">
        <v>80</v>
      </c>
      <c r="B82" s="236"/>
      <c r="C82" s="236"/>
      <c r="D82" s="236"/>
      <c r="E82" s="236"/>
      <c r="F82" s="236"/>
      <c r="G82" s="236"/>
      <c r="H82" s="236"/>
      <c r="I82" s="237"/>
    </row>
    <row r="83" spans="1:9" ht="128.25" customHeight="1" x14ac:dyDescent="0.3">
      <c r="A83" s="4" t="s">
        <v>81</v>
      </c>
      <c r="B83" s="11" t="s">
        <v>188</v>
      </c>
      <c r="C83" s="12" t="s">
        <v>202</v>
      </c>
      <c r="D83" s="12" t="s">
        <v>206</v>
      </c>
      <c r="E83" s="4"/>
      <c r="F83" s="4">
        <v>20</v>
      </c>
      <c r="G83" s="4">
        <v>20</v>
      </c>
      <c r="H83" s="132">
        <f>G83/F83*100</f>
        <v>100</v>
      </c>
      <c r="I83" s="4"/>
    </row>
    <row r="84" spans="1:9" ht="30" customHeight="1" x14ac:dyDescent="0.3">
      <c r="A84" s="235" t="s">
        <v>82</v>
      </c>
      <c r="B84" s="236"/>
      <c r="C84" s="236"/>
      <c r="D84" s="236"/>
      <c r="E84" s="236"/>
      <c r="F84" s="236"/>
      <c r="G84" s="236"/>
      <c r="H84" s="236"/>
      <c r="I84" s="237"/>
    </row>
    <row r="85" spans="1:9" ht="104.25" customHeight="1" x14ac:dyDescent="0.3">
      <c r="A85" s="4" t="s">
        <v>83</v>
      </c>
      <c r="B85" s="11" t="s">
        <v>189</v>
      </c>
      <c r="C85" s="12" t="s">
        <v>202</v>
      </c>
      <c r="D85" s="12" t="s">
        <v>206</v>
      </c>
      <c r="E85" s="4"/>
      <c r="F85" s="4">
        <v>0</v>
      </c>
      <c r="G85" s="4">
        <v>0</v>
      </c>
      <c r="H85" s="4" t="e">
        <f>(G85/F85)*100</f>
        <v>#DIV/0!</v>
      </c>
      <c r="I85" s="4"/>
    </row>
    <row r="86" spans="1:9" ht="30" customHeight="1" x14ac:dyDescent="0.3">
      <c r="A86" s="235" t="s">
        <v>84</v>
      </c>
      <c r="B86" s="236"/>
      <c r="C86" s="236"/>
      <c r="D86" s="236"/>
      <c r="E86" s="236"/>
      <c r="F86" s="236"/>
      <c r="G86" s="236"/>
      <c r="H86" s="236"/>
      <c r="I86" s="237"/>
    </row>
    <row r="87" spans="1:9" ht="123.75" customHeight="1" x14ac:dyDescent="0.3">
      <c r="A87" s="4" t="s">
        <v>85</v>
      </c>
      <c r="B87" s="11" t="s">
        <v>190</v>
      </c>
      <c r="C87" s="12" t="s">
        <v>202</v>
      </c>
      <c r="D87" s="12" t="s">
        <v>206</v>
      </c>
      <c r="E87" s="4"/>
      <c r="F87" s="4">
        <v>1</v>
      </c>
      <c r="G87" s="4">
        <v>1</v>
      </c>
      <c r="H87" s="4">
        <v>100</v>
      </c>
      <c r="I87" s="4"/>
    </row>
    <row r="88" spans="1:9" x14ac:dyDescent="0.3">
      <c r="A88" s="232" t="s">
        <v>86</v>
      </c>
      <c r="B88" s="233"/>
      <c r="C88" s="233"/>
      <c r="D88" s="233"/>
      <c r="E88" s="233"/>
      <c r="F88" s="233"/>
      <c r="G88" s="233"/>
      <c r="H88" s="233"/>
      <c r="I88" s="234"/>
    </row>
    <row r="89" spans="1:9" ht="55.8" x14ac:dyDescent="0.3">
      <c r="A89" s="4" t="s">
        <v>87</v>
      </c>
      <c r="B89" s="11" t="s">
        <v>191</v>
      </c>
      <c r="C89" s="12" t="s">
        <v>202</v>
      </c>
      <c r="D89" s="5" t="s">
        <v>205</v>
      </c>
      <c r="E89" s="4"/>
      <c r="F89" s="4">
        <v>295</v>
      </c>
      <c r="G89" s="4">
        <v>295</v>
      </c>
      <c r="H89" s="90">
        <f>(G89/F89)*100</f>
        <v>100</v>
      </c>
      <c r="I89" s="4"/>
    </row>
    <row r="90" spans="1:9" ht="31.5" customHeight="1" x14ac:dyDescent="0.3">
      <c r="A90" s="235" t="s">
        <v>192</v>
      </c>
      <c r="B90" s="236"/>
      <c r="C90" s="236"/>
      <c r="D90" s="236"/>
      <c r="E90" s="236"/>
      <c r="F90" s="236"/>
      <c r="G90" s="236"/>
      <c r="H90" s="236"/>
      <c r="I90" s="237"/>
    </row>
    <row r="91" spans="1:9" ht="82.5" customHeight="1" x14ac:dyDescent="0.3">
      <c r="A91" s="4" t="s">
        <v>88</v>
      </c>
      <c r="B91" s="11" t="s">
        <v>193</v>
      </c>
      <c r="C91" s="12" t="s">
        <v>202</v>
      </c>
      <c r="D91" s="4" t="s">
        <v>203</v>
      </c>
      <c r="E91" s="4"/>
      <c r="F91" s="4">
        <v>30</v>
      </c>
      <c r="G91" s="4">
        <v>30</v>
      </c>
      <c r="H91" s="4">
        <f>G91/F91*100</f>
        <v>100</v>
      </c>
      <c r="I91" s="4"/>
    </row>
    <row r="92" spans="1:9" ht="30.75" customHeight="1" x14ac:dyDescent="0.3">
      <c r="A92" s="235" t="s">
        <v>194</v>
      </c>
      <c r="B92" s="236"/>
      <c r="C92" s="236"/>
      <c r="D92" s="236"/>
      <c r="E92" s="236"/>
      <c r="F92" s="236"/>
      <c r="G92" s="236"/>
      <c r="H92" s="236"/>
      <c r="I92" s="237"/>
    </row>
    <row r="93" spans="1:9" ht="60" customHeight="1" x14ac:dyDescent="0.3">
      <c r="A93" s="4" t="s">
        <v>91</v>
      </c>
      <c r="B93" s="11" t="s">
        <v>195</v>
      </c>
      <c r="C93" s="12" t="s">
        <v>202</v>
      </c>
      <c r="D93" s="4" t="s">
        <v>203</v>
      </c>
      <c r="E93" s="4"/>
      <c r="F93" s="4">
        <v>25</v>
      </c>
      <c r="G93" s="4">
        <v>25</v>
      </c>
      <c r="H93" s="4">
        <f>G93/F93*100</f>
        <v>100</v>
      </c>
      <c r="I93" s="4"/>
    </row>
    <row r="94" spans="1:9" ht="45.75" customHeight="1" x14ac:dyDescent="0.3">
      <c r="A94" s="238" t="s">
        <v>196</v>
      </c>
      <c r="B94" s="239"/>
      <c r="C94" s="239"/>
      <c r="D94" s="239"/>
      <c r="E94" s="239"/>
      <c r="F94" s="239"/>
      <c r="G94" s="239"/>
      <c r="H94" s="239"/>
      <c r="I94" s="240"/>
    </row>
    <row r="95" spans="1:9" ht="54.75" customHeight="1" x14ac:dyDescent="0.3">
      <c r="A95" s="4" t="s">
        <v>93</v>
      </c>
      <c r="B95" s="11" t="s">
        <v>197</v>
      </c>
      <c r="C95" s="12" t="s">
        <v>202</v>
      </c>
      <c r="D95" s="4" t="s">
        <v>204</v>
      </c>
      <c r="E95" s="4"/>
      <c r="F95" s="4">
        <v>3</v>
      </c>
      <c r="G95" s="4">
        <v>3</v>
      </c>
      <c r="H95" s="4">
        <v>100</v>
      </c>
      <c r="I95" s="4"/>
    </row>
    <row r="96" spans="1:9" ht="32.25" customHeight="1" x14ac:dyDescent="0.3">
      <c r="A96" s="235" t="s">
        <v>198</v>
      </c>
      <c r="B96" s="236"/>
      <c r="C96" s="236"/>
      <c r="D96" s="236"/>
      <c r="E96" s="236"/>
      <c r="F96" s="236"/>
      <c r="G96" s="236"/>
      <c r="H96" s="236"/>
      <c r="I96" s="237"/>
    </row>
    <row r="97" spans="1:9" ht="35.25" customHeight="1" x14ac:dyDescent="0.3">
      <c r="A97" s="4" t="s">
        <v>94</v>
      </c>
      <c r="B97" s="11" t="s">
        <v>199</v>
      </c>
      <c r="C97" s="12" t="s">
        <v>202</v>
      </c>
      <c r="D97" s="4" t="s">
        <v>203</v>
      </c>
      <c r="E97" s="4"/>
      <c r="F97" s="4">
        <v>25</v>
      </c>
      <c r="G97" s="4">
        <v>25</v>
      </c>
      <c r="H97" s="4">
        <f>G97/F97*100</f>
        <v>100</v>
      </c>
      <c r="I97" s="4"/>
    </row>
    <row r="98" spans="1:9" x14ac:dyDescent="0.3">
      <c r="A98" s="241" t="s">
        <v>200</v>
      </c>
      <c r="B98" s="233"/>
      <c r="C98" s="233"/>
      <c r="D98" s="233"/>
      <c r="E98" s="233"/>
      <c r="F98" s="233"/>
      <c r="G98" s="233"/>
      <c r="H98" s="233"/>
      <c r="I98" s="234"/>
    </row>
    <row r="99" spans="1:9" ht="34.5" customHeight="1" x14ac:dyDescent="0.3">
      <c r="A99" s="4" t="s">
        <v>97</v>
      </c>
      <c r="B99" s="11" t="s">
        <v>199</v>
      </c>
      <c r="C99" s="12" t="s">
        <v>202</v>
      </c>
      <c r="D99" s="4" t="s">
        <v>203</v>
      </c>
      <c r="E99" s="4"/>
      <c r="F99" s="4">
        <v>93</v>
      </c>
      <c r="G99" s="4">
        <v>93</v>
      </c>
      <c r="H99" s="10">
        <f>G99/F99*100</f>
        <v>100</v>
      </c>
      <c r="I99" s="4"/>
    </row>
    <row r="100" spans="1:9" ht="30" customHeight="1" x14ac:dyDescent="0.3">
      <c r="A100" s="235" t="s">
        <v>201</v>
      </c>
      <c r="B100" s="236"/>
      <c r="C100" s="236"/>
      <c r="D100" s="236"/>
      <c r="E100" s="236"/>
      <c r="F100" s="236"/>
      <c r="G100" s="236"/>
      <c r="H100" s="236"/>
      <c r="I100" s="237"/>
    </row>
    <row r="101" spans="1:9" ht="28.2" x14ac:dyDescent="0.3">
      <c r="A101" s="17" t="s">
        <v>99</v>
      </c>
      <c r="B101" s="11" t="s">
        <v>199</v>
      </c>
      <c r="C101" s="18" t="s">
        <v>202</v>
      </c>
      <c r="D101" s="17" t="s">
        <v>203</v>
      </c>
      <c r="E101" s="17"/>
      <c r="F101" s="17">
        <v>25</v>
      </c>
      <c r="G101" s="17">
        <v>25</v>
      </c>
      <c r="H101" s="88">
        <f>G101/F101*100</f>
        <v>100</v>
      </c>
      <c r="I101" s="17"/>
    </row>
    <row r="102" spans="1:9" x14ac:dyDescent="0.3">
      <c r="A102" s="36"/>
      <c r="B102" s="36"/>
      <c r="C102" s="36"/>
      <c r="D102" s="36"/>
      <c r="E102" s="36"/>
      <c r="F102" s="36"/>
      <c r="G102" s="36"/>
      <c r="H102" s="36"/>
      <c r="I102" s="36"/>
    </row>
    <row r="103" spans="1:9" x14ac:dyDescent="0.3">
      <c r="A103" s="35"/>
      <c r="B103" s="35"/>
      <c r="C103" s="35"/>
      <c r="D103" s="35"/>
      <c r="E103" s="35"/>
      <c r="F103" s="35"/>
      <c r="G103" s="35"/>
      <c r="H103" s="35"/>
      <c r="I103" s="35"/>
    </row>
    <row r="104" spans="1:9" x14ac:dyDescent="0.3">
      <c r="A104" s="35"/>
      <c r="B104" s="35"/>
      <c r="C104" s="35"/>
      <c r="D104" s="35"/>
      <c r="E104" s="35"/>
      <c r="F104" s="35"/>
      <c r="G104" s="35"/>
      <c r="H104" s="35"/>
      <c r="I104" s="35"/>
    </row>
  </sheetData>
  <mergeCells count="55">
    <mergeCell ref="A100:I100"/>
    <mergeCell ref="A74:I74"/>
    <mergeCell ref="A80:I80"/>
    <mergeCell ref="A82:I82"/>
    <mergeCell ref="A84:I84"/>
    <mergeCell ref="A86:I86"/>
    <mergeCell ref="A88:I88"/>
    <mergeCell ref="A90:I90"/>
    <mergeCell ref="A92:I92"/>
    <mergeCell ref="A94:I94"/>
    <mergeCell ref="A96:I96"/>
    <mergeCell ref="A98:I98"/>
    <mergeCell ref="A76:I76"/>
    <mergeCell ref="A78:I78"/>
    <mergeCell ref="A72:I72"/>
    <mergeCell ref="A49:I49"/>
    <mergeCell ref="A51:I51"/>
    <mergeCell ref="A53:I53"/>
    <mergeCell ref="A56:I56"/>
    <mergeCell ref="A58:I58"/>
    <mergeCell ref="A60:I60"/>
    <mergeCell ref="A62:I62"/>
    <mergeCell ref="A64:I64"/>
    <mergeCell ref="A66:I66"/>
    <mergeCell ref="A68:I68"/>
    <mergeCell ref="A70:I70"/>
    <mergeCell ref="A21:I21"/>
    <mergeCell ref="A47:I47"/>
    <mergeCell ref="A25:I25"/>
    <mergeCell ref="A27:I27"/>
    <mergeCell ref="A29:I29"/>
    <mergeCell ref="A31:I31"/>
    <mergeCell ref="A33:I33"/>
    <mergeCell ref="A35:I35"/>
    <mergeCell ref="A37:I37"/>
    <mergeCell ref="A39:I39"/>
    <mergeCell ref="A41:I41"/>
    <mergeCell ref="A43:I43"/>
    <mergeCell ref="A45:I45"/>
    <mergeCell ref="A1:J1"/>
    <mergeCell ref="A2:H2"/>
    <mergeCell ref="E4:H4"/>
    <mergeCell ref="F5:H5"/>
    <mergeCell ref="A23:I23"/>
    <mergeCell ref="E9:E16"/>
    <mergeCell ref="I4:I6"/>
    <mergeCell ref="E5:E6"/>
    <mergeCell ref="D4:D6"/>
    <mergeCell ref="C4:C6"/>
    <mergeCell ref="B4:B6"/>
    <mergeCell ref="A4:A6"/>
    <mergeCell ref="A8:I8"/>
    <mergeCell ref="A17:I17"/>
    <mergeCell ref="A9:A16"/>
    <mergeCell ref="A19:I19"/>
  </mergeCells>
  <pageMargins left="0.51181102362204722" right="0.51181102362204722" top="0.35433070866141736" bottom="0.35433070866141736" header="0.31496062992125984" footer="0.31496062992125984"/>
  <pageSetup paperSize="9" scale="7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zoomScale="90" zoomScaleNormal="90" workbookViewId="0">
      <selection activeCell="N5" sqref="N5"/>
    </sheetView>
  </sheetViews>
  <sheetFormatPr defaultRowHeight="14.4" x14ac:dyDescent="0.3"/>
  <cols>
    <col min="1" max="1" width="8" customWidth="1"/>
    <col min="2" max="2" width="24.33203125" customWidth="1"/>
    <col min="3" max="3" width="38.6640625" customWidth="1"/>
    <col min="4" max="4" width="5.88671875" customWidth="1"/>
    <col min="5" max="6" width="6.33203125" customWidth="1"/>
    <col min="7" max="7" width="7.44140625" customWidth="1"/>
    <col min="8" max="8" width="8.88671875" style="131" customWidth="1"/>
    <col min="9" max="10" width="10.33203125" style="131" customWidth="1"/>
    <col min="11" max="11" width="9" customWidth="1"/>
    <col min="12" max="12" width="11" customWidth="1"/>
  </cols>
  <sheetData>
    <row r="1" spans="1:14" x14ac:dyDescent="0.3">
      <c r="C1" s="217" t="s">
        <v>207</v>
      </c>
      <c r="D1" s="217"/>
      <c r="E1" s="217"/>
      <c r="F1" s="217"/>
      <c r="G1" s="217"/>
      <c r="H1" s="217"/>
      <c r="I1" s="217"/>
      <c r="J1" s="217"/>
      <c r="K1" s="217"/>
    </row>
    <row r="2" spans="1:14" x14ac:dyDescent="0.3">
      <c r="C2" s="217" t="s">
        <v>401</v>
      </c>
      <c r="D2" s="217"/>
      <c r="E2" s="217"/>
      <c r="F2" s="217"/>
      <c r="G2" s="217"/>
      <c r="H2" s="217"/>
      <c r="I2" s="217"/>
      <c r="J2" s="217"/>
      <c r="K2" s="217"/>
      <c r="L2" s="217"/>
    </row>
    <row r="3" spans="1:14" x14ac:dyDescent="0.3">
      <c r="C3" s="2"/>
    </row>
    <row r="4" spans="1:14" ht="24" customHeight="1" x14ac:dyDescent="0.3">
      <c r="A4" s="224" t="s">
        <v>0</v>
      </c>
      <c r="B4" s="261" t="s">
        <v>208</v>
      </c>
      <c r="C4" s="224" t="s">
        <v>209</v>
      </c>
      <c r="D4" s="250" t="s">
        <v>210</v>
      </c>
      <c r="E4" s="251"/>
      <c r="F4" s="219"/>
      <c r="G4" s="220"/>
      <c r="H4" s="250" t="s">
        <v>215</v>
      </c>
      <c r="I4" s="251"/>
      <c r="J4" s="251"/>
      <c r="K4" s="251"/>
      <c r="L4" s="249"/>
    </row>
    <row r="5" spans="1:14" ht="78" customHeight="1" x14ac:dyDescent="0.3">
      <c r="A5" s="226"/>
      <c r="B5" s="262"/>
      <c r="C5" s="226"/>
      <c r="D5" s="120" t="s">
        <v>211</v>
      </c>
      <c r="E5" s="120" t="s">
        <v>212</v>
      </c>
      <c r="F5" s="122" t="s">
        <v>213</v>
      </c>
      <c r="G5" s="121" t="s">
        <v>214</v>
      </c>
      <c r="H5" s="143" t="s">
        <v>216</v>
      </c>
      <c r="I5" s="143" t="s">
        <v>217</v>
      </c>
      <c r="J5" s="143" t="s">
        <v>218</v>
      </c>
      <c r="K5" s="120" t="s">
        <v>12</v>
      </c>
      <c r="L5" s="120" t="s">
        <v>11</v>
      </c>
      <c r="N5" s="131"/>
    </row>
    <row r="6" spans="1:14" x14ac:dyDescent="0.3">
      <c r="A6" s="6">
        <v>1</v>
      </c>
      <c r="B6" s="6">
        <v>2</v>
      </c>
      <c r="C6" s="6">
        <v>3</v>
      </c>
      <c r="D6" s="8">
        <v>4</v>
      </c>
      <c r="E6" s="8">
        <v>5</v>
      </c>
      <c r="F6" s="6">
        <v>6</v>
      </c>
      <c r="G6" s="6">
        <v>7</v>
      </c>
      <c r="H6" s="172">
        <v>8</v>
      </c>
      <c r="I6" s="172">
        <v>9</v>
      </c>
      <c r="J6" s="172">
        <v>10</v>
      </c>
      <c r="K6" s="8">
        <v>11</v>
      </c>
      <c r="L6" s="8">
        <v>12</v>
      </c>
    </row>
    <row r="7" spans="1:14" x14ac:dyDescent="0.3">
      <c r="A7" s="208"/>
      <c r="B7" s="263" t="s">
        <v>222</v>
      </c>
      <c r="C7" s="31" t="s">
        <v>219</v>
      </c>
      <c r="D7" s="6" t="s">
        <v>112</v>
      </c>
      <c r="E7" s="6" t="s">
        <v>112</v>
      </c>
      <c r="F7" s="53" t="s">
        <v>112</v>
      </c>
      <c r="G7" s="6" t="s">
        <v>112</v>
      </c>
      <c r="H7" s="140">
        <f>SUM(H14+H24+H28+H34+H40)</f>
        <v>22268.2</v>
      </c>
      <c r="I7" s="140">
        <f t="shared" ref="I7:J7" si="0">SUM(I14+I24+I28+I34+I40)</f>
        <v>22487.7</v>
      </c>
      <c r="J7" s="140">
        <f t="shared" si="0"/>
        <v>21979.309999999998</v>
      </c>
      <c r="K7" s="149">
        <f>(J7/H7)*100</f>
        <v>98.702679156824516</v>
      </c>
      <c r="L7" s="149">
        <f>(J7/I7)*100</f>
        <v>97.739253013869785</v>
      </c>
    </row>
    <row r="8" spans="1:14" ht="28.5" customHeight="1" x14ac:dyDescent="0.3">
      <c r="A8" s="228"/>
      <c r="B8" s="264"/>
      <c r="C8" s="9" t="s">
        <v>220</v>
      </c>
      <c r="D8" s="4"/>
      <c r="E8" s="4"/>
      <c r="F8" s="50"/>
      <c r="G8" s="4"/>
      <c r="H8" s="140"/>
      <c r="I8" s="140"/>
      <c r="J8" s="140"/>
      <c r="K8" s="4"/>
      <c r="L8" s="4"/>
    </row>
    <row r="9" spans="1:14" ht="331.5" customHeight="1" x14ac:dyDescent="0.3">
      <c r="A9" s="209"/>
      <c r="B9" s="265"/>
      <c r="C9" s="9" t="s">
        <v>221</v>
      </c>
      <c r="D9" s="4"/>
      <c r="E9" s="4"/>
      <c r="F9" s="50"/>
      <c r="G9" s="4"/>
      <c r="H9" s="140"/>
      <c r="I9" s="140"/>
      <c r="J9" s="140"/>
      <c r="K9" s="4"/>
      <c r="L9" s="4"/>
    </row>
    <row r="10" spans="1:14" ht="19.5" customHeight="1" x14ac:dyDescent="0.3">
      <c r="A10" s="208"/>
      <c r="B10" s="250"/>
      <c r="C10" s="31" t="s">
        <v>223</v>
      </c>
      <c r="D10" s="4"/>
      <c r="E10" s="4"/>
      <c r="F10" s="50"/>
      <c r="G10" s="4"/>
      <c r="H10" s="140"/>
      <c r="I10" s="140"/>
      <c r="J10" s="140"/>
      <c r="K10" s="4"/>
      <c r="L10" s="4"/>
    </row>
    <row r="11" spans="1:14" x14ac:dyDescent="0.3">
      <c r="A11" s="228"/>
      <c r="B11" s="252"/>
      <c r="C11" s="48" t="s">
        <v>224</v>
      </c>
      <c r="D11" s="249"/>
      <c r="E11" s="208"/>
      <c r="F11" s="259"/>
      <c r="G11" s="208"/>
      <c r="H11" s="246"/>
      <c r="I11" s="246"/>
      <c r="J11" s="246"/>
      <c r="K11" s="208"/>
      <c r="L11" s="208"/>
    </row>
    <row r="12" spans="1:14" ht="211.5" customHeight="1" x14ac:dyDescent="0.3">
      <c r="A12" s="228"/>
      <c r="B12" s="252"/>
      <c r="C12" s="49" t="s">
        <v>225</v>
      </c>
      <c r="D12" s="269"/>
      <c r="E12" s="209"/>
      <c r="F12" s="260"/>
      <c r="G12" s="209"/>
      <c r="H12" s="247"/>
      <c r="I12" s="247"/>
      <c r="J12" s="247"/>
      <c r="K12" s="209"/>
      <c r="L12" s="209"/>
    </row>
    <row r="13" spans="1:14" ht="41.4" x14ac:dyDescent="0.3">
      <c r="A13" s="209"/>
      <c r="B13" s="253"/>
      <c r="C13" s="42" t="s">
        <v>226</v>
      </c>
      <c r="D13" s="39"/>
      <c r="E13" s="4"/>
      <c r="F13" s="50"/>
      <c r="G13" s="4"/>
      <c r="H13" s="140"/>
      <c r="I13" s="140"/>
      <c r="J13" s="140"/>
      <c r="K13" s="4"/>
      <c r="L13" s="4"/>
    </row>
    <row r="14" spans="1:14" x14ac:dyDescent="0.3">
      <c r="A14" s="266">
        <v>1</v>
      </c>
      <c r="B14" s="51"/>
      <c r="C14" s="42" t="s">
        <v>223</v>
      </c>
      <c r="D14" s="126">
        <v>873</v>
      </c>
      <c r="E14" s="126">
        <v>1001</v>
      </c>
      <c r="F14" s="127" t="s">
        <v>246</v>
      </c>
      <c r="G14" s="126">
        <v>313</v>
      </c>
      <c r="H14" s="140">
        <f>H17+H19+H21+H23</f>
        <v>18145.7</v>
      </c>
      <c r="I14" s="140">
        <f t="shared" ref="I14:J14" si="1">I17+I19+I21+I23</f>
        <v>18303.7</v>
      </c>
      <c r="J14" s="140">
        <f t="shared" si="1"/>
        <v>18191.849999999999</v>
      </c>
      <c r="K14" s="128">
        <f>(J14/H14)*100</f>
        <v>100.25433022699592</v>
      </c>
      <c r="L14" s="128">
        <f>(J14/I14)*100</f>
        <v>99.388921365625521</v>
      </c>
    </row>
    <row r="15" spans="1:14" ht="208.5" customHeight="1" x14ac:dyDescent="0.3">
      <c r="A15" s="267"/>
      <c r="B15" s="52" t="s">
        <v>134</v>
      </c>
      <c r="C15" s="42" t="s">
        <v>247</v>
      </c>
      <c r="D15" s="4"/>
      <c r="E15" s="4"/>
      <c r="F15" s="50"/>
      <c r="G15" s="4"/>
      <c r="H15" s="140"/>
      <c r="I15" s="140"/>
      <c r="J15" s="140"/>
      <c r="K15" s="90"/>
      <c r="L15" s="90"/>
    </row>
    <row r="16" spans="1:14" ht="42" x14ac:dyDescent="0.3">
      <c r="A16" s="268"/>
      <c r="B16" s="41"/>
      <c r="C16" s="12" t="s">
        <v>226</v>
      </c>
      <c r="D16" s="4"/>
      <c r="E16" s="4"/>
      <c r="F16" s="50"/>
      <c r="G16" s="4"/>
      <c r="H16" s="140"/>
      <c r="I16" s="140"/>
      <c r="J16" s="140"/>
      <c r="K16" s="90"/>
      <c r="L16" s="90"/>
    </row>
    <row r="17" spans="1:13" x14ac:dyDescent="0.3">
      <c r="A17" s="208" t="s">
        <v>52</v>
      </c>
      <c r="B17" s="254" t="s">
        <v>228</v>
      </c>
      <c r="C17" s="126" t="s">
        <v>227</v>
      </c>
      <c r="D17" s="126">
        <v>873</v>
      </c>
      <c r="E17" s="126">
        <v>1001</v>
      </c>
      <c r="F17" s="127" t="s">
        <v>246</v>
      </c>
      <c r="G17" s="126">
        <v>313</v>
      </c>
      <c r="H17" s="140">
        <v>13788</v>
      </c>
      <c r="I17" s="140">
        <v>13788</v>
      </c>
      <c r="J17" s="140">
        <v>13788.31</v>
      </c>
      <c r="K17" s="128">
        <f>(J17/H17)*100</f>
        <v>100.00224833188281</v>
      </c>
      <c r="L17" s="128">
        <f t="shared" ref="L17:L40" si="2">(J17/I17)*100</f>
        <v>100.00224833188281</v>
      </c>
      <c r="M17" s="131"/>
    </row>
    <row r="18" spans="1:13" ht="44.25" customHeight="1" x14ac:dyDescent="0.3">
      <c r="A18" s="209"/>
      <c r="B18" s="255"/>
      <c r="C18" s="11" t="s">
        <v>226</v>
      </c>
      <c r="D18" s="4"/>
      <c r="E18" s="4"/>
      <c r="F18" s="50"/>
      <c r="G18" s="4"/>
      <c r="H18" s="140"/>
      <c r="I18" s="140"/>
      <c r="J18" s="140"/>
      <c r="K18" s="90"/>
      <c r="L18" s="90"/>
    </row>
    <row r="19" spans="1:13" x14ac:dyDescent="0.3">
      <c r="A19" s="208" t="s">
        <v>55</v>
      </c>
      <c r="B19" s="254" t="s">
        <v>229</v>
      </c>
      <c r="C19" s="12" t="s">
        <v>227</v>
      </c>
      <c r="D19" s="4">
        <v>873</v>
      </c>
      <c r="E19" s="4">
        <v>1006</v>
      </c>
      <c r="F19" s="50" t="s">
        <v>242</v>
      </c>
      <c r="G19" s="4">
        <v>601</v>
      </c>
      <c r="H19" s="140">
        <v>977.7</v>
      </c>
      <c r="I19" s="140">
        <v>1035.7</v>
      </c>
      <c r="J19" s="140">
        <v>1013.54</v>
      </c>
      <c r="K19" s="90">
        <f>(J19/H19)*100</f>
        <v>103.6657461388974</v>
      </c>
      <c r="L19" s="90">
        <f t="shared" si="2"/>
        <v>97.860384281162496</v>
      </c>
    </row>
    <row r="20" spans="1:13" ht="42" x14ac:dyDescent="0.3">
      <c r="A20" s="209"/>
      <c r="B20" s="255"/>
      <c r="C20" s="11" t="s">
        <v>226</v>
      </c>
      <c r="D20" s="4"/>
      <c r="E20" s="4"/>
      <c r="F20" s="50"/>
      <c r="G20" s="4"/>
      <c r="H20" s="140"/>
      <c r="I20" s="140"/>
      <c r="J20" s="140"/>
      <c r="K20" s="90"/>
      <c r="L20" s="90"/>
    </row>
    <row r="21" spans="1:13" x14ac:dyDescent="0.3">
      <c r="A21" s="208" t="s">
        <v>57</v>
      </c>
      <c r="B21" s="254" t="s">
        <v>230</v>
      </c>
      <c r="C21" s="12" t="s">
        <v>227</v>
      </c>
      <c r="D21" s="4">
        <v>873</v>
      </c>
      <c r="E21" s="4">
        <v>1006</v>
      </c>
      <c r="F21" s="50" t="s">
        <v>245</v>
      </c>
      <c r="G21" s="4">
        <v>630</v>
      </c>
      <c r="H21" s="140">
        <v>80</v>
      </c>
      <c r="I21" s="140">
        <v>80</v>
      </c>
      <c r="J21" s="140">
        <v>0</v>
      </c>
      <c r="K21" s="90">
        <f t="shared" ref="K21:K23" si="3">(J21/H21)*100</f>
        <v>0</v>
      </c>
      <c r="L21" s="90">
        <f t="shared" si="2"/>
        <v>0</v>
      </c>
      <c r="M21" s="131"/>
    </row>
    <row r="22" spans="1:13" ht="42" x14ac:dyDescent="0.3">
      <c r="A22" s="209"/>
      <c r="B22" s="256"/>
      <c r="C22" s="11" t="s">
        <v>226</v>
      </c>
      <c r="D22" s="4"/>
      <c r="E22" s="4"/>
      <c r="F22" s="50"/>
      <c r="G22" s="4"/>
      <c r="H22" s="140"/>
      <c r="I22" s="140"/>
      <c r="J22" s="140"/>
      <c r="K22" s="90"/>
      <c r="L22" s="90"/>
    </row>
    <row r="23" spans="1:13" ht="42" x14ac:dyDescent="0.3">
      <c r="A23" s="155" t="s">
        <v>398</v>
      </c>
      <c r="B23" s="156" t="s">
        <v>402</v>
      </c>
      <c r="C23" s="33" t="s">
        <v>226</v>
      </c>
      <c r="D23" s="4">
        <v>873</v>
      </c>
      <c r="E23" s="4"/>
      <c r="F23" s="50"/>
      <c r="G23" s="4"/>
      <c r="H23" s="140">
        <v>3300</v>
      </c>
      <c r="I23" s="140">
        <v>3400</v>
      </c>
      <c r="J23" s="140">
        <v>3390</v>
      </c>
      <c r="K23" s="90">
        <f t="shared" si="3"/>
        <v>102.72727272727273</v>
      </c>
      <c r="L23" s="90">
        <f t="shared" si="2"/>
        <v>99.705882352941174</v>
      </c>
    </row>
    <row r="24" spans="1:13" x14ac:dyDescent="0.3">
      <c r="A24" s="208" t="s">
        <v>59</v>
      </c>
      <c r="B24" s="254" t="s">
        <v>168</v>
      </c>
      <c r="C24" s="130" t="s">
        <v>227</v>
      </c>
      <c r="D24" s="126">
        <v>873</v>
      </c>
      <c r="E24" s="126">
        <v>1002</v>
      </c>
      <c r="F24" s="127" t="s">
        <v>244</v>
      </c>
      <c r="G24" s="126">
        <v>111</v>
      </c>
      <c r="H24" s="140">
        <f>H26</f>
        <v>307</v>
      </c>
      <c r="I24" s="140">
        <f>I26</f>
        <v>307</v>
      </c>
      <c r="J24" s="140">
        <f>J26</f>
        <v>171</v>
      </c>
      <c r="K24" s="128">
        <f>(J24/H24)*100</f>
        <v>55.700325732899024</v>
      </c>
      <c r="L24" s="128">
        <f t="shared" si="2"/>
        <v>55.700325732899024</v>
      </c>
    </row>
    <row r="25" spans="1:13" ht="42" x14ac:dyDescent="0.3">
      <c r="A25" s="209"/>
      <c r="B25" s="255"/>
      <c r="C25" s="33" t="s">
        <v>226</v>
      </c>
      <c r="D25" s="4"/>
      <c r="E25" s="4"/>
      <c r="F25" s="4"/>
      <c r="G25" s="4"/>
      <c r="H25" s="140"/>
      <c r="I25" s="140"/>
      <c r="J25" s="140"/>
      <c r="K25" s="90"/>
      <c r="L25" s="90"/>
    </row>
    <row r="26" spans="1:13" x14ac:dyDescent="0.3">
      <c r="A26" s="208" t="s">
        <v>171</v>
      </c>
      <c r="B26" s="254" t="s">
        <v>231</v>
      </c>
      <c r="C26" s="40" t="s">
        <v>227</v>
      </c>
      <c r="D26" s="4">
        <v>873</v>
      </c>
      <c r="E26" s="4">
        <v>1002</v>
      </c>
      <c r="F26" s="50" t="s">
        <v>244</v>
      </c>
      <c r="G26" s="4">
        <v>111</v>
      </c>
      <c r="H26" s="140">
        <v>307</v>
      </c>
      <c r="I26" s="140">
        <v>307</v>
      </c>
      <c r="J26" s="140">
        <v>171</v>
      </c>
      <c r="K26" s="90">
        <f t="shared" ref="K26:K36" si="4">(J26/H26)*100</f>
        <v>55.700325732899024</v>
      </c>
      <c r="L26" s="90">
        <f t="shared" si="2"/>
        <v>55.700325732899024</v>
      </c>
    </row>
    <row r="27" spans="1:13" ht="42" x14ac:dyDescent="0.3">
      <c r="A27" s="209"/>
      <c r="B27" s="255"/>
      <c r="C27" s="33" t="s">
        <v>226</v>
      </c>
      <c r="D27" s="4"/>
      <c r="E27" s="4"/>
      <c r="F27" s="4"/>
      <c r="G27" s="4"/>
      <c r="H27" s="140"/>
      <c r="I27" s="140"/>
      <c r="J27" s="140"/>
      <c r="K27" s="90"/>
      <c r="L27" s="90"/>
    </row>
    <row r="28" spans="1:13" x14ac:dyDescent="0.3">
      <c r="A28" s="208" t="s">
        <v>67</v>
      </c>
      <c r="B28" s="270" t="s">
        <v>66</v>
      </c>
      <c r="C28" s="129" t="s">
        <v>227</v>
      </c>
      <c r="D28" s="126">
        <v>873</v>
      </c>
      <c r="E28" s="126">
        <v>1003</v>
      </c>
      <c r="F28" s="127" t="s">
        <v>243</v>
      </c>
      <c r="G28" s="126">
        <v>630</v>
      </c>
      <c r="H28" s="140">
        <v>1218.5</v>
      </c>
      <c r="I28" s="140">
        <f>I30+I32</f>
        <v>1280</v>
      </c>
      <c r="J28" s="140">
        <f>J30+J32</f>
        <v>1079.46</v>
      </c>
      <c r="K28" s="128">
        <f t="shared" si="4"/>
        <v>88.589249076733694</v>
      </c>
      <c r="L28" s="128">
        <f t="shared" si="2"/>
        <v>84.332812500000003</v>
      </c>
      <c r="M28" s="148"/>
    </row>
    <row r="29" spans="1:13" ht="34.5" customHeight="1" x14ac:dyDescent="0.3">
      <c r="A29" s="228"/>
      <c r="B29" s="271"/>
      <c r="C29" s="12" t="s">
        <v>232</v>
      </c>
      <c r="D29" s="4"/>
      <c r="E29" s="4"/>
      <c r="F29" s="4"/>
      <c r="G29" s="4"/>
      <c r="H29" s="140"/>
      <c r="I29" s="140"/>
      <c r="J29" s="140"/>
      <c r="K29" s="90"/>
      <c r="L29" s="90"/>
    </row>
    <row r="30" spans="1:13" ht="34.5" customHeight="1" x14ac:dyDescent="0.3">
      <c r="A30" s="97"/>
      <c r="B30" s="18" t="s">
        <v>329</v>
      </c>
      <c r="C30" s="12" t="s">
        <v>227</v>
      </c>
      <c r="D30" s="4">
        <v>873</v>
      </c>
      <c r="E30" s="4">
        <v>1003</v>
      </c>
      <c r="F30" s="50" t="s">
        <v>243</v>
      </c>
      <c r="G30" s="4">
        <v>630</v>
      </c>
      <c r="H30" s="140">
        <v>300</v>
      </c>
      <c r="I30" s="140">
        <v>300</v>
      </c>
      <c r="J30" s="140">
        <v>118</v>
      </c>
      <c r="K30" s="90">
        <f t="shared" si="4"/>
        <v>39.333333333333329</v>
      </c>
      <c r="L30" s="90">
        <f t="shared" si="2"/>
        <v>39.333333333333329</v>
      </c>
    </row>
    <row r="31" spans="1:13" ht="89.25" customHeight="1" x14ac:dyDescent="0.3">
      <c r="A31" s="97"/>
      <c r="B31" s="100" t="s">
        <v>328</v>
      </c>
      <c r="C31" s="12" t="s">
        <v>232</v>
      </c>
      <c r="D31" s="4"/>
      <c r="E31" s="4"/>
      <c r="F31" s="4"/>
      <c r="G31" s="4"/>
      <c r="H31" s="140"/>
      <c r="I31" s="140"/>
      <c r="J31" s="140"/>
      <c r="K31" s="90"/>
      <c r="L31" s="90"/>
    </row>
    <row r="32" spans="1:13" ht="26.25" customHeight="1" x14ac:dyDescent="0.3">
      <c r="A32" s="208" t="s">
        <v>88</v>
      </c>
      <c r="B32" s="13" t="s">
        <v>233</v>
      </c>
      <c r="C32" s="4" t="s">
        <v>227</v>
      </c>
      <c r="D32" s="4">
        <v>873</v>
      </c>
      <c r="E32" s="4">
        <v>1003</v>
      </c>
      <c r="F32" s="50" t="s">
        <v>243</v>
      </c>
      <c r="G32" s="4">
        <v>630</v>
      </c>
      <c r="H32" s="140">
        <v>918.5</v>
      </c>
      <c r="I32" s="140">
        <v>980</v>
      </c>
      <c r="J32" s="140">
        <v>961.46</v>
      </c>
      <c r="K32" s="90">
        <f t="shared" si="4"/>
        <v>104.67719107240066</v>
      </c>
      <c r="L32" s="90">
        <f t="shared" si="2"/>
        <v>98.108163265306132</v>
      </c>
    </row>
    <row r="33" spans="1:12" ht="41.25" customHeight="1" x14ac:dyDescent="0.3">
      <c r="A33" s="209"/>
      <c r="B33" s="11" t="s">
        <v>234</v>
      </c>
      <c r="C33" s="12" t="s">
        <v>232</v>
      </c>
      <c r="D33" s="4"/>
      <c r="E33" s="4"/>
      <c r="F33" s="4"/>
      <c r="G33" s="4"/>
      <c r="H33" s="140"/>
      <c r="I33" s="140"/>
      <c r="J33" s="140"/>
      <c r="K33" s="90"/>
      <c r="L33" s="90"/>
    </row>
    <row r="34" spans="1:12" x14ac:dyDescent="0.3">
      <c r="A34" s="208" t="s">
        <v>91</v>
      </c>
      <c r="B34" s="272" t="s">
        <v>236</v>
      </c>
      <c r="C34" s="4" t="s">
        <v>227</v>
      </c>
      <c r="D34" s="126">
        <v>873</v>
      </c>
      <c r="E34" s="126">
        <v>1006</v>
      </c>
      <c r="F34" s="127" t="s">
        <v>242</v>
      </c>
      <c r="G34" s="126">
        <v>630</v>
      </c>
      <c r="H34" s="140">
        <f>H36+H38</f>
        <v>2274</v>
      </c>
      <c r="I34" s="140">
        <f>I36+I38</f>
        <v>2274</v>
      </c>
      <c r="J34" s="140">
        <f t="shared" ref="J34" si="5">J36+J38</f>
        <v>2214</v>
      </c>
      <c r="K34" s="128">
        <f t="shared" si="4"/>
        <v>97.361477572559366</v>
      </c>
      <c r="L34" s="128">
        <f t="shared" si="2"/>
        <v>97.361477572559366</v>
      </c>
    </row>
    <row r="35" spans="1:12" ht="105" customHeight="1" x14ac:dyDescent="0.3">
      <c r="A35" s="209"/>
      <c r="B35" s="273"/>
      <c r="C35" s="11" t="s">
        <v>235</v>
      </c>
      <c r="D35" s="4"/>
      <c r="E35" s="4"/>
      <c r="F35" s="4"/>
      <c r="G35" s="4"/>
      <c r="H35" s="140"/>
      <c r="I35" s="140"/>
      <c r="J35" s="140"/>
      <c r="K35" s="90"/>
      <c r="L35" s="90"/>
    </row>
    <row r="36" spans="1:12" x14ac:dyDescent="0.3">
      <c r="A36" s="208" t="s">
        <v>93</v>
      </c>
      <c r="B36" s="257" t="s">
        <v>318</v>
      </c>
      <c r="C36" s="17" t="s">
        <v>227</v>
      </c>
      <c r="D36" s="4">
        <v>873</v>
      </c>
      <c r="E36" s="4">
        <v>1006</v>
      </c>
      <c r="F36" s="50" t="s">
        <v>242</v>
      </c>
      <c r="G36" s="4">
        <v>630</v>
      </c>
      <c r="H36" s="140">
        <v>2094</v>
      </c>
      <c r="I36" s="140">
        <v>2094</v>
      </c>
      <c r="J36" s="140">
        <v>2034</v>
      </c>
      <c r="K36" s="90">
        <f t="shared" si="4"/>
        <v>97.134670487106007</v>
      </c>
      <c r="L36" s="90">
        <f t="shared" si="2"/>
        <v>97.134670487106007</v>
      </c>
    </row>
    <row r="37" spans="1:12" ht="194.25" customHeight="1" x14ac:dyDescent="0.3">
      <c r="A37" s="209"/>
      <c r="B37" s="258"/>
      <c r="C37" s="42" t="s">
        <v>235</v>
      </c>
      <c r="D37" s="39"/>
      <c r="E37" s="4"/>
      <c r="F37" s="50"/>
      <c r="G37" s="4"/>
      <c r="H37" s="140"/>
      <c r="I37" s="140"/>
      <c r="J37" s="140"/>
      <c r="K37" s="90"/>
      <c r="L37" s="90"/>
    </row>
    <row r="38" spans="1:12" x14ac:dyDescent="0.3">
      <c r="A38" s="208" t="s">
        <v>94</v>
      </c>
      <c r="B38" s="257" t="s">
        <v>237</v>
      </c>
      <c r="C38" s="43" t="s">
        <v>227</v>
      </c>
      <c r="D38" s="4">
        <v>873</v>
      </c>
      <c r="E38" s="4">
        <v>1006</v>
      </c>
      <c r="F38" s="50" t="s">
        <v>242</v>
      </c>
      <c r="G38" s="4">
        <v>630</v>
      </c>
      <c r="H38" s="140">
        <v>180</v>
      </c>
      <c r="I38" s="140">
        <v>180</v>
      </c>
      <c r="J38" s="140">
        <v>180</v>
      </c>
      <c r="K38" s="90">
        <f>(J38/H38)*100</f>
        <v>100</v>
      </c>
      <c r="L38" s="90">
        <f t="shared" si="2"/>
        <v>100</v>
      </c>
    </row>
    <row r="39" spans="1:12" ht="103.5" customHeight="1" x14ac:dyDescent="0.3">
      <c r="A39" s="209"/>
      <c r="B39" s="258"/>
      <c r="C39" s="42" t="s">
        <v>235</v>
      </c>
      <c r="D39" s="39"/>
      <c r="E39" s="4"/>
      <c r="F39" s="4"/>
      <c r="G39" s="4"/>
      <c r="H39" s="140"/>
      <c r="I39" s="140"/>
      <c r="J39" s="140"/>
      <c r="K39" s="90"/>
      <c r="L39" s="90"/>
    </row>
    <row r="40" spans="1:12" x14ac:dyDescent="0.3">
      <c r="A40" s="208" t="s">
        <v>97</v>
      </c>
      <c r="B40" s="254" t="s">
        <v>240</v>
      </c>
      <c r="C40" s="4" t="s">
        <v>227</v>
      </c>
      <c r="D40" s="126">
        <v>873</v>
      </c>
      <c r="E40" s="126">
        <v>1006</v>
      </c>
      <c r="F40" s="127" t="s">
        <v>242</v>
      </c>
      <c r="G40" s="126">
        <v>630</v>
      </c>
      <c r="H40" s="140">
        <f>H43+H46</f>
        <v>323</v>
      </c>
      <c r="I40" s="140">
        <f t="shared" ref="I40:J40" si="6">I43+I46</f>
        <v>323</v>
      </c>
      <c r="J40" s="140">
        <f t="shared" si="6"/>
        <v>323</v>
      </c>
      <c r="K40" s="128">
        <f>(J40/H40)*100</f>
        <v>100</v>
      </c>
      <c r="L40" s="128">
        <f t="shared" si="2"/>
        <v>100</v>
      </c>
    </row>
    <row r="41" spans="1:12" x14ac:dyDescent="0.3">
      <c r="A41" s="228"/>
      <c r="B41" s="256"/>
      <c r="C41" s="46" t="s">
        <v>238</v>
      </c>
      <c r="D41" s="208"/>
      <c r="E41" s="208"/>
      <c r="F41" s="259"/>
      <c r="G41" s="208"/>
      <c r="H41" s="246"/>
      <c r="I41" s="246"/>
      <c r="J41" s="246"/>
      <c r="K41" s="199"/>
      <c r="L41" s="208"/>
    </row>
    <row r="42" spans="1:12" ht="82.8" x14ac:dyDescent="0.3">
      <c r="A42" s="209"/>
      <c r="B42" s="255"/>
      <c r="C42" s="45" t="s">
        <v>239</v>
      </c>
      <c r="D42" s="209"/>
      <c r="E42" s="209"/>
      <c r="F42" s="260"/>
      <c r="G42" s="209"/>
      <c r="H42" s="247"/>
      <c r="I42" s="247"/>
      <c r="J42" s="247"/>
      <c r="K42" s="200"/>
      <c r="L42" s="209"/>
    </row>
    <row r="43" spans="1:12" x14ac:dyDescent="0.3">
      <c r="A43" s="203" t="s">
        <v>99</v>
      </c>
      <c r="B43" s="275" t="s">
        <v>241</v>
      </c>
      <c r="C43" s="43" t="s">
        <v>227</v>
      </c>
      <c r="D43" s="4">
        <v>873</v>
      </c>
      <c r="E43" s="4">
        <v>1006</v>
      </c>
      <c r="F43" s="50" t="s">
        <v>242</v>
      </c>
      <c r="G43" s="4">
        <v>630</v>
      </c>
      <c r="H43" s="140">
        <v>312</v>
      </c>
      <c r="I43" s="140">
        <v>312</v>
      </c>
      <c r="J43" s="140">
        <v>312</v>
      </c>
      <c r="K43" s="106">
        <f>(J43/H43)*100</f>
        <v>100</v>
      </c>
      <c r="L43" s="4">
        <v>100</v>
      </c>
    </row>
    <row r="44" spans="1:12" x14ac:dyDescent="0.3">
      <c r="A44" s="203"/>
      <c r="B44" s="275"/>
      <c r="C44" s="48" t="s">
        <v>238</v>
      </c>
      <c r="D44" s="208"/>
      <c r="E44" s="208"/>
      <c r="F44" s="208"/>
      <c r="G44" s="208"/>
      <c r="H44" s="246"/>
      <c r="I44" s="246"/>
      <c r="J44" s="246"/>
      <c r="K44" s="208"/>
      <c r="L44" s="208"/>
    </row>
    <row r="45" spans="1:12" ht="82.8" x14ac:dyDescent="0.3">
      <c r="A45" s="203"/>
      <c r="B45" s="275"/>
      <c r="C45" s="49" t="s">
        <v>239</v>
      </c>
      <c r="D45" s="228"/>
      <c r="E45" s="228"/>
      <c r="F45" s="228"/>
      <c r="G45" s="228"/>
      <c r="H45" s="274"/>
      <c r="I45" s="274"/>
      <c r="J45" s="274"/>
      <c r="K45" s="228"/>
      <c r="L45" s="228"/>
    </row>
    <row r="46" spans="1:12" ht="15" customHeight="1" x14ac:dyDescent="0.3">
      <c r="A46" s="104"/>
      <c r="B46" s="248" t="s">
        <v>334</v>
      </c>
      <c r="C46" s="4" t="s">
        <v>227</v>
      </c>
      <c r="D46" s="101">
        <v>873</v>
      </c>
      <c r="E46" s="101">
        <v>1006</v>
      </c>
      <c r="F46" s="53" t="s">
        <v>242</v>
      </c>
      <c r="G46" s="101">
        <v>630</v>
      </c>
      <c r="H46" s="135">
        <v>11</v>
      </c>
      <c r="I46" s="135">
        <v>11</v>
      </c>
      <c r="J46" s="135">
        <v>11</v>
      </c>
      <c r="K46" s="101">
        <f>(J46/H46)*100</f>
        <v>100</v>
      </c>
      <c r="L46" s="101">
        <v>100</v>
      </c>
    </row>
    <row r="47" spans="1:12" ht="24" customHeight="1" x14ac:dyDescent="0.3">
      <c r="A47" s="35"/>
      <c r="B47" s="248"/>
      <c r="C47" s="46" t="s">
        <v>238</v>
      </c>
      <c r="D47" s="249"/>
      <c r="E47" s="208"/>
      <c r="F47" s="208"/>
      <c r="G47" s="208"/>
      <c r="H47" s="246"/>
      <c r="I47" s="246"/>
      <c r="J47" s="246"/>
      <c r="K47" s="208"/>
      <c r="L47" s="208"/>
    </row>
    <row r="48" spans="1:12" ht="81" customHeight="1" x14ac:dyDescent="0.3">
      <c r="A48" s="145"/>
      <c r="B48" s="248"/>
      <c r="C48" s="45" t="s">
        <v>239</v>
      </c>
      <c r="D48" s="209"/>
      <c r="E48" s="209"/>
      <c r="F48" s="209"/>
      <c r="G48" s="209"/>
      <c r="H48" s="247"/>
      <c r="I48" s="247"/>
      <c r="J48" s="247"/>
      <c r="K48" s="209"/>
      <c r="L48" s="209"/>
    </row>
    <row r="49" spans="1:12" x14ac:dyDescent="0.3">
      <c r="A49" s="35"/>
      <c r="B49" s="35"/>
      <c r="C49" s="35"/>
      <c r="D49" s="35"/>
      <c r="E49" s="35"/>
      <c r="F49" s="35"/>
      <c r="G49" s="35"/>
      <c r="H49" s="144"/>
      <c r="I49" s="144"/>
      <c r="J49" s="144"/>
      <c r="K49" s="35"/>
      <c r="L49" s="35"/>
    </row>
    <row r="50" spans="1:12" x14ac:dyDescent="0.3">
      <c r="A50" s="35"/>
      <c r="B50" s="35"/>
      <c r="C50" s="35"/>
      <c r="D50" s="35"/>
      <c r="E50" s="35"/>
      <c r="F50" s="35"/>
      <c r="G50" s="35"/>
      <c r="H50" s="144"/>
      <c r="I50" s="144"/>
      <c r="J50" s="144"/>
      <c r="K50" s="35"/>
      <c r="L50" s="35"/>
    </row>
    <row r="51" spans="1:12" x14ac:dyDescent="0.3">
      <c r="A51" s="35"/>
      <c r="B51" s="35"/>
      <c r="C51" s="35"/>
      <c r="D51" s="35"/>
      <c r="E51" s="35"/>
      <c r="F51" s="35"/>
      <c r="G51" s="35"/>
      <c r="H51" s="144"/>
      <c r="I51" s="144"/>
      <c r="J51" s="144"/>
      <c r="K51" s="35"/>
      <c r="L51" s="35"/>
    </row>
    <row r="52" spans="1:12" x14ac:dyDescent="0.3">
      <c r="A52" s="35"/>
      <c r="B52" s="35"/>
      <c r="C52" s="35"/>
      <c r="D52" s="35"/>
      <c r="E52" s="35"/>
      <c r="F52" s="35"/>
      <c r="G52" s="35"/>
      <c r="H52" s="144"/>
      <c r="I52" s="144"/>
      <c r="J52" s="144"/>
      <c r="K52" s="35"/>
      <c r="L52" s="35"/>
    </row>
  </sheetData>
  <mergeCells count="72">
    <mergeCell ref="G44:G45"/>
    <mergeCell ref="H44:H45"/>
    <mergeCell ref="D41:D42"/>
    <mergeCell ref="B43:B45"/>
    <mergeCell ref="A43:A45"/>
    <mergeCell ref="D44:D45"/>
    <mergeCell ref="E44:E45"/>
    <mergeCell ref="F44:F45"/>
    <mergeCell ref="I41:I42"/>
    <mergeCell ref="I44:I45"/>
    <mergeCell ref="J44:J45"/>
    <mergeCell ref="K44:K45"/>
    <mergeCell ref="L44:L45"/>
    <mergeCell ref="J41:J42"/>
    <mergeCell ref="K41:K42"/>
    <mergeCell ref="L41:L42"/>
    <mergeCell ref="A36:A37"/>
    <mergeCell ref="B38:B39"/>
    <mergeCell ref="A38:A39"/>
    <mergeCell ref="B40:B42"/>
    <mergeCell ref="A40:A42"/>
    <mergeCell ref="A28:A29"/>
    <mergeCell ref="B28:B29"/>
    <mergeCell ref="A32:A33"/>
    <mergeCell ref="B34:B35"/>
    <mergeCell ref="A34:A35"/>
    <mergeCell ref="A21:A22"/>
    <mergeCell ref="B24:B25"/>
    <mergeCell ref="A24:A25"/>
    <mergeCell ref="B26:B27"/>
    <mergeCell ref="A26:A27"/>
    <mergeCell ref="A19:A20"/>
    <mergeCell ref="E11:E12"/>
    <mergeCell ref="F11:F12"/>
    <mergeCell ref="G11:G12"/>
    <mergeCell ref="H11:H12"/>
    <mergeCell ref="A14:A16"/>
    <mergeCell ref="A10:A13"/>
    <mergeCell ref="D11:D12"/>
    <mergeCell ref="K11:K12"/>
    <mergeCell ref="L11:L12"/>
    <mergeCell ref="B17:B18"/>
    <mergeCell ref="A17:A18"/>
    <mergeCell ref="I11:I12"/>
    <mergeCell ref="J11:J12"/>
    <mergeCell ref="A4:A5"/>
    <mergeCell ref="B4:B5"/>
    <mergeCell ref="C4:C5"/>
    <mergeCell ref="B7:B9"/>
    <mergeCell ref="A7:A9"/>
    <mergeCell ref="B46:B48"/>
    <mergeCell ref="D47:D48"/>
    <mergeCell ref="E47:E48"/>
    <mergeCell ref="F47:F48"/>
    <mergeCell ref="C1:K1"/>
    <mergeCell ref="C2:L2"/>
    <mergeCell ref="D4:G4"/>
    <mergeCell ref="H4:L4"/>
    <mergeCell ref="B10:B13"/>
    <mergeCell ref="B19:B20"/>
    <mergeCell ref="B21:B22"/>
    <mergeCell ref="B36:B37"/>
    <mergeCell ref="E41:E42"/>
    <mergeCell ref="F41:F42"/>
    <mergeCell ref="G41:G42"/>
    <mergeCell ref="H41:H42"/>
    <mergeCell ref="L47:L48"/>
    <mergeCell ref="G47:G48"/>
    <mergeCell ref="H47:H48"/>
    <mergeCell ref="I47:I48"/>
    <mergeCell ref="J47:J48"/>
    <mergeCell ref="K47:K48"/>
  </mergeCells>
  <pageMargins left="0" right="0" top="0" bottom="0" header="0.31496062992125984" footer="0.31496062992125984"/>
  <pageSetup paperSize="9" scale="68" fitToWidth="2" fitToHeight="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zoomScale="80" zoomScaleNormal="80" workbookViewId="0">
      <selection activeCell="K4" sqref="K4"/>
    </sheetView>
  </sheetViews>
  <sheetFormatPr defaultRowHeight="14.4" x14ac:dyDescent="0.3"/>
  <cols>
    <col min="1" max="1" width="0.5546875" customWidth="1"/>
    <col min="2" max="2" width="6" customWidth="1"/>
    <col min="3" max="3" width="39.6640625" customWidth="1"/>
    <col min="4" max="4" width="22.6640625" customWidth="1"/>
    <col min="5" max="5" width="10.6640625" customWidth="1"/>
    <col min="6" max="6" width="13.88671875" style="131" customWidth="1"/>
    <col min="7" max="7" width="11.33203125" customWidth="1"/>
  </cols>
  <sheetData>
    <row r="1" spans="1:9" x14ac:dyDescent="0.3">
      <c r="A1" s="30" t="s">
        <v>248</v>
      </c>
      <c r="B1" s="30"/>
      <c r="C1" s="30"/>
      <c r="D1" s="30"/>
      <c r="E1" s="30"/>
      <c r="F1" s="174"/>
      <c r="G1" s="30"/>
      <c r="H1" s="30"/>
      <c r="I1" s="30"/>
    </row>
    <row r="2" spans="1:9" x14ac:dyDescent="0.3">
      <c r="B2" s="282" t="s">
        <v>403</v>
      </c>
      <c r="C2" s="282"/>
      <c r="D2" s="282"/>
      <c r="E2" s="282"/>
      <c r="F2" s="282"/>
      <c r="G2" s="55"/>
      <c r="H2" s="55"/>
    </row>
    <row r="4" spans="1:9" ht="56.25" customHeight="1" x14ac:dyDescent="0.3">
      <c r="B4" s="12" t="s">
        <v>0</v>
      </c>
      <c r="C4" s="123" t="s">
        <v>249</v>
      </c>
      <c r="D4" s="123" t="s">
        <v>250</v>
      </c>
      <c r="E4" s="123" t="s">
        <v>251</v>
      </c>
      <c r="F4" s="175" t="s">
        <v>252</v>
      </c>
      <c r="G4" s="123" t="s">
        <v>123</v>
      </c>
    </row>
    <row r="5" spans="1:9" x14ac:dyDescent="0.3">
      <c r="B5" s="6">
        <v>1</v>
      </c>
      <c r="C5" s="6">
        <v>2</v>
      </c>
      <c r="D5" s="6">
        <v>3</v>
      </c>
      <c r="E5" s="6">
        <v>4</v>
      </c>
      <c r="F5" s="135">
        <v>5</v>
      </c>
      <c r="G5" s="6">
        <v>6</v>
      </c>
    </row>
    <row r="6" spans="1:9" x14ac:dyDescent="0.3">
      <c r="B6" s="208" t="s">
        <v>259</v>
      </c>
      <c r="C6" s="272" t="s">
        <v>258</v>
      </c>
      <c r="D6" s="12" t="s">
        <v>219</v>
      </c>
      <c r="E6" s="87">
        <f>SUM(E7:E11)</f>
        <v>175928.90000000002</v>
      </c>
      <c r="F6" s="87">
        <f>SUM(F7:F11)</f>
        <v>171321.30000000002</v>
      </c>
      <c r="G6" s="87">
        <f>(F6/E6)*100</f>
        <v>97.38098743299139</v>
      </c>
    </row>
    <row r="7" spans="1:9" ht="16.5" customHeight="1" x14ac:dyDescent="0.3">
      <c r="B7" s="228"/>
      <c r="C7" s="283"/>
      <c r="D7" s="12" t="s">
        <v>253</v>
      </c>
      <c r="E7" s="6">
        <f>E13+E59+E87+E45</f>
        <v>30103.100000000002</v>
      </c>
      <c r="F7" s="135">
        <f>F13+F59+F87+F45</f>
        <v>29321.9</v>
      </c>
      <c r="G7" s="87">
        <f t="shared" ref="G7:G15" si="0">(F7/E7)*100</f>
        <v>97.404918430327768</v>
      </c>
    </row>
    <row r="8" spans="1:9" x14ac:dyDescent="0.3">
      <c r="B8" s="228"/>
      <c r="C8" s="283"/>
      <c r="D8" s="12" t="s">
        <v>254</v>
      </c>
      <c r="E8" s="6">
        <f>E14+E46+E60+E88+E104</f>
        <v>123338.1</v>
      </c>
      <c r="F8" s="135">
        <f>F14+F46+F60+F88+F104</f>
        <v>120030.20000000001</v>
      </c>
      <c r="G8" s="87">
        <f t="shared" si="0"/>
        <v>97.318022573722146</v>
      </c>
    </row>
    <row r="9" spans="1:9" ht="46.5" customHeight="1" x14ac:dyDescent="0.3">
      <c r="B9" s="228"/>
      <c r="C9" s="283"/>
      <c r="D9" s="12" t="s">
        <v>255</v>
      </c>
      <c r="E9" s="6">
        <f>E15+E47+E61+E81+E89</f>
        <v>22487.7</v>
      </c>
      <c r="F9" s="135">
        <f>F15+F47+F61+F81+F89</f>
        <v>21969.200000000001</v>
      </c>
      <c r="G9" s="87">
        <f t="shared" si="0"/>
        <v>97.694295103545485</v>
      </c>
    </row>
    <row r="10" spans="1:9" ht="33" customHeight="1" x14ac:dyDescent="0.3">
      <c r="B10" s="228"/>
      <c r="C10" s="283"/>
      <c r="D10" s="12" t="s">
        <v>256</v>
      </c>
      <c r="E10" s="6">
        <f>E48+E90+E82</f>
        <v>0</v>
      </c>
      <c r="F10" s="135">
        <f>F48+F90+F82</f>
        <v>0</v>
      </c>
      <c r="G10" s="87" t="e">
        <f t="shared" si="0"/>
        <v>#DIV/0!</v>
      </c>
    </row>
    <row r="11" spans="1:9" x14ac:dyDescent="0.3">
      <c r="B11" s="209"/>
      <c r="C11" s="273"/>
      <c r="D11" s="12" t="s">
        <v>257</v>
      </c>
      <c r="E11" s="6">
        <f>E91</f>
        <v>0</v>
      </c>
      <c r="F11" s="135">
        <f>F91</f>
        <v>0</v>
      </c>
      <c r="G11" s="87"/>
    </row>
    <row r="12" spans="1:9" x14ac:dyDescent="0.3">
      <c r="B12" s="277" t="s">
        <v>17</v>
      </c>
      <c r="C12" s="284" t="s">
        <v>260</v>
      </c>
      <c r="D12" s="23" t="s">
        <v>219</v>
      </c>
      <c r="E12" s="72">
        <f>SUM(E13:E17)</f>
        <v>83939.5</v>
      </c>
      <c r="F12" s="176">
        <f>SUM(F13:F17)</f>
        <v>81062.3</v>
      </c>
      <c r="G12" s="87">
        <f t="shared" si="0"/>
        <v>96.572293139701813</v>
      </c>
    </row>
    <row r="13" spans="1:9" ht="21" customHeight="1" x14ac:dyDescent="0.3">
      <c r="B13" s="278"/>
      <c r="C13" s="285"/>
      <c r="D13" s="23" t="s">
        <v>253</v>
      </c>
      <c r="E13" s="72">
        <f>E20+E22+E23+E35+E41</f>
        <v>27908.7</v>
      </c>
      <c r="F13" s="176">
        <f>F20+F22+F23+F35+F41</f>
        <v>27128.2</v>
      </c>
      <c r="G13" s="87">
        <f t="shared" si="0"/>
        <v>97.203381024555071</v>
      </c>
    </row>
    <row r="14" spans="1:9" s="131" customFormat="1" ht="21" customHeight="1" x14ac:dyDescent="0.3">
      <c r="B14" s="278"/>
      <c r="C14" s="285"/>
      <c r="D14" s="195" t="s">
        <v>254</v>
      </c>
      <c r="E14" s="176">
        <f>E18+E21+E25+E26+E27+E28+E29+E30+E31+E32+E33+E38+E24+E42</f>
        <v>37727.1</v>
      </c>
      <c r="F14" s="176">
        <f>F18+F21+F25+F26+F27+F28+F29+F30+F31+F32+F33+F38+F24+F42</f>
        <v>35752.300000000003</v>
      </c>
      <c r="G14" s="196">
        <f t="shared" si="0"/>
        <v>94.765566396569056</v>
      </c>
    </row>
    <row r="15" spans="1:9" ht="44.25" customHeight="1" x14ac:dyDescent="0.3">
      <c r="B15" s="278"/>
      <c r="C15" s="285"/>
      <c r="D15" s="23" t="s">
        <v>255</v>
      </c>
      <c r="E15" s="72">
        <f>E34+E36+E39+E43</f>
        <v>18303.7</v>
      </c>
      <c r="F15" s="176">
        <f>F34+F36+F39+F43</f>
        <v>18181.8</v>
      </c>
      <c r="G15" s="87">
        <f t="shared" si="0"/>
        <v>99.334014434240061</v>
      </c>
    </row>
    <row r="16" spans="1:9" ht="28.2" x14ac:dyDescent="0.3">
      <c r="B16" s="278"/>
      <c r="C16" s="285"/>
      <c r="D16" s="23" t="s">
        <v>256</v>
      </c>
      <c r="E16" s="72"/>
      <c r="F16" s="176"/>
      <c r="G16" s="72"/>
    </row>
    <row r="17" spans="2:8" x14ac:dyDescent="0.3">
      <c r="B17" s="279"/>
      <c r="C17" s="286"/>
      <c r="D17" s="23" t="s">
        <v>257</v>
      </c>
      <c r="E17" s="73"/>
      <c r="F17" s="177"/>
      <c r="G17" s="73"/>
    </row>
    <row r="18" spans="2:8" ht="65.25" customHeight="1" x14ac:dyDescent="0.3">
      <c r="B18" s="4" t="s">
        <v>21</v>
      </c>
      <c r="C18" s="11" t="s">
        <v>261</v>
      </c>
      <c r="D18" s="64" t="s">
        <v>254</v>
      </c>
      <c r="E18" s="38">
        <v>1389</v>
      </c>
      <c r="F18" s="143">
        <v>635.04</v>
      </c>
      <c r="G18" s="94">
        <f>(F18/E18)*100</f>
        <v>45.719222462203021</v>
      </c>
    </row>
    <row r="19" spans="2:8" x14ac:dyDescent="0.3">
      <c r="B19" s="208" t="s">
        <v>23</v>
      </c>
      <c r="C19" s="272" t="s">
        <v>24</v>
      </c>
      <c r="D19" s="64" t="s">
        <v>219</v>
      </c>
      <c r="E19" s="38">
        <f>E20+E21</f>
        <v>39933.800000000003</v>
      </c>
      <c r="F19" s="143">
        <f>F20+F21</f>
        <v>38774.980000000003</v>
      </c>
      <c r="G19" s="94">
        <f t="shared" ref="G19:G89" si="1">(F19/E19)*100</f>
        <v>97.09814743400328</v>
      </c>
    </row>
    <row r="20" spans="2:8" ht="23.25" customHeight="1" x14ac:dyDescent="0.3">
      <c r="B20" s="228"/>
      <c r="C20" s="283"/>
      <c r="D20" s="64" t="s">
        <v>253</v>
      </c>
      <c r="E20" s="38">
        <v>27908.7</v>
      </c>
      <c r="F20" s="143">
        <v>27128.2</v>
      </c>
      <c r="G20" s="94">
        <f t="shared" si="1"/>
        <v>97.203381024555071</v>
      </c>
      <c r="H20" s="131"/>
    </row>
    <row r="21" spans="2:8" x14ac:dyDescent="0.3">
      <c r="B21" s="209"/>
      <c r="C21" s="273"/>
      <c r="D21" s="64" t="s">
        <v>254</v>
      </c>
      <c r="E21" s="38">
        <v>12025.1</v>
      </c>
      <c r="F21" s="143">
        <v>11646.78</v>
      </c>
      <c r="G21" s="94">
        <f t="shared" si="1"/>
        <v>96.853913896765931</v>
      </c>
    </row>
    <row r="22" spans="2:8" ht="90.75" customHeight="1" x14ac:dyDescent="0.3">
      <c r="B22" s="108" t="s">
        <v>25</v>
      </c>
      <c r="C22" s="5" t="s">
        <v>262</v>
      </c>
      <c r="D22" s="107" t="s">
        <v>253</v>
      </c>
      <c r="E22" s="38">
        <v>0</v>
      </c>
      <c r="F22" s="143">
        <v>0</v>
      </c>
      <c r="G22" s="94"/>
    </row>
    <row r="23" spans="2:8" ht="75.75" customHeight="1" x14ac:dyDescent="0.3">
      <c r="B23" s="108" t="s">
        <v>28</v>
      </c>
      <c r="C23" s="5" t="s">
        <v>263</v>
      </c>
      <c r="D23" s="107" t="s">
        <v>253</v>
      </c>
      <c r="E23" s="74">
        <v>0</v>
      </c>
      <c r="F23" s="178">
        <v>0</v>
      </c>
      <c r="G23" s="94"/>
    </row>
    <row r="24" spans="2:8" ht="73.5" customHeight="1" x14ac:dyDescent="0.3">
      <c r="B24" s="108" t="s">
        <v>30</v>
      </c>
      <c r="C24" s="5" t="s">
        <v>264</v>
      </c>
      <c r="D24" s="107" t="s">
        <v>254</v>
      </c>
      <c r="E24" s="38">
        <v>0</v>
      </c>
      <c r="F24" s="143">
        <v>0</v>
      </c>
      <c r="G24" s="94"/>
    </row>
    <row r="25" spans="2:8" ht="78" customHeight="1" x14ac:dyDescent="0.3">
      <c r="B25" s="4" t="s">
        <v>32</v>
      </c>
      <c r="C25" s="5" t="s">
        <v>265</v>
      </c>
      <c r="D25" s="64" t="s">
        <v>254</v>
      </c>
      <c r="E25" s="38">
        <v>10541</v>
      </c>
      <c r="F25" s="143">
        <v>10122.98</v>
      </c>
      <c r="G25" s="94">
        <f t="shared" si="1"/>
        <v>96.034342092780562</v>
      </c>
    </row>
    <row r="26" spans="2:8" ht="61.5" customHeight="1" x14ac:dyDescent="0.3">
      <c r="B26" s="4" t="s">
        <v>34</v>
      </c>
      <c r="C26" s="5" t="s">
        <v>266</v>
      </c>
      <c r="D26" s="64" t="s">
        <v>254</v>
      </c>
      <c r="E26" s="74">
        <v>16</v>
      </c>
      <c r="F26" s="178">
        <v>0</v>
      </c>
      <c r="G26" s="94">
        <f t="shared" si="1"/>
        <v>0</v>
      </c>
    </row>
    <row r="27" spans="2:8" ht="65.25" customHeight="1" x14ac:dyDescent="0.3">
      <c r="B27" s="4" t="s">
        <v>36</v>
      </c>
      <c r="C27" s="5" t="s">
        <v>267</v>
      </c>
      <c r="D27" s="64" t="s">
        <v>254</v>
      </c>
      <c r="E27" s="38">
        <v>96</v>
      </c>
      <c r="F27" s="143">
        <v>82.09</v>
      </c>
      <c r="G27" s="94">
        <f t="shared" si="1"/>
        <v>85.510416666666671</v>
      </c>
    </row>
    <row r="28" spans="2:8" ht="77.25" customHeight="1" x14ac:dyDescent="0.3">
      <c r="B28" s="4" t="s">
        <v>38</v>
      </c>
      <c r="C28" s="5" t="s">
        <v>268</v>
      </c>
      <c r="D28" s="64" t="s">
        <v>254</v>
      </c>
      <c r="E28" s="38">
        <v>0</v>
      </c>
      <c r="F28" s="143">
        <v>0</v>
      </c>
      <c r="G28" s="94"/>
    </row>
    <row r="29" spans="2:8" ht="93.75" customHeight="1" x14ac:dyDescent="0.3">
      <c r="B29" s="4" t="s">
        <v>40</v>
      </c>
      <c r="C29" s="5" t="s">
        <v>269</v>
      </c>
      <c r="D29" s="64" t="s">
        <v>254</v>
      </c>
      <c r="E29" s="74">
        <v>12922</v>
      </c>
      <c r="F29" s="178">
        <v>12676.02</v>
      </c>
      <c r="G29" s="94">
        <f t="shared" si="1"/>
        <v>98.096424702058499</v>
      </c>
    </row>
    <row r="30" spans="2:8" ht="73.5" customHeight="1" x14ac:dyDescent="0.3">
      <c r="B30" s="4" t="s">
        <v>42</v>
      </c>
      <c r="C30" s="5" t="s">
        <v>270</v>
      </c>
      <c r="D30" s="64" t="s">
        <v>254</v>
      </c>
      <c r="E30" s="38">
        <v>137</v>
      </c>
      <c r="F30" s="143">
        <v>50.18</v>
      </c>
      <c r="G30" s="94">
        <f t="shared" si="1"/>
        <v>36.627737226277375</v>
      </c>
    </row>
    <row r="31" spans="2:8" ht="167.25" customHeight="1" x14ac:dyDescent="0.3">
      <c r="B31" s="4" t="s">
        <v>46</v>
      </c>
      <c r="C31" s="5" t="s">
        <v>271</v>
      </c>
      <c r="D31" s="64" t="s">
        <v>254</v>
      </c>
      <c r="E31" s="74">
        <v>91</v>
      </c>
      <c r="F31" s="178">
        <v>90.74</v>
      </c>
      <c r="G31" s="94">
        <f t="shared" si="1"/>
        <v>99.714285714285708</v>
      </c>
    </row>
    <row r="32" spans="2:8" ht="50.25" customHeight="1" x14ac:dyDescent="0.3">
      <c r="B32" s="4" t="s">
        <v>47</v>
      </c>
      <c r="C32" s="12" t="s">
        <v>48</v>
      </c>
      <c r="D32" s="64" t="s">
        <v>254</v>
      </c>
      <c r="E32" s="38">
        <v>245</v>
      </c>
      <c r="F32" s="143">
        <v>193.87</v>
      </c>
      <c r="G32" s="94">
        <f t="shared" si="1"/>
        <v>79.130612244897961</v>
      </c>
    </row>
    <row r="33" spans="1:8" ht="70.5" customHeight="1" x14ac:dyDescent="0.3">
      <c r="B33" s="4" t="s">
        <v>49</v>
      </c>
      <c r="C33" s="12" t="s">
        <v>50</v>
      </c>
      <c r="D33" s="64" t="s">
        <v>254</v>
      </c>
      <c r="E33" s="74">
        <v>217</v>
      </c>
      <c r="F33" s="178">
        <v>217</v>
      </c>
      <c r="G33" s="94">
        <f t="shared" si="1"/>
        <v>100</v>
      </c>
    </row>
    <row r="34" spans="1:8" ht="42" x14ac:dyDescent="0.3">
      <c r="B34" s="4" t="s">
        <v>52</v>
      </c>
      <c r="C34" s="12" t="s">
        <v>51</v>
      </c>
      <c r="D34" s="11" t="s">
        <v>255</v>
      </c>
      <c r="E34" s="38">
        <v>13788</v>
      </c>
      <c r="F34" s="143">
        <v>13778.3</v>
      </c>
      <c r="G34" s="94">
        <f t="shared" si="1"/>
        <v>99.929648970118933</v>
      </c>
    </row>
    <row r="35" spans="1:8" ht="88.5" customHeight="1" x14ac:dyDescent="0.3">
      <c r="B35" s="4" t="s">
        <v>53</v>
      </c>
      <c r="C35" s="63" t="s">
        <v>272</v>
      </c>
      <c r="D35" s="65" t="s">
        <v>253</v>
      </c>
      <c r="E35" s="38">
        <v>0</v>
      </c>
      <c r="F35" s="143">
        <v>0</v>
      </c>
      <c r="G35" s="94"/>
    </row>
    <row r="36" spans="1:8" s="131" customFormat="1" ht="77.25" customHeight="1" x14ac:dyDescent="0.3">
      <c r="B36" s="140" t="s">
        <v>55</v>
      </c>
      <c r="C36" s="173" t="s">
        <v>273</v>
      </c>
      <c r="D36" s="165" t="s">
        <v>255</v>
      </c>
      <c r="E36" s="143">
        <v>1035.7</v>
      </c>
      <c r="F36" s="143">
        <v>1013.5</v>
      </c>
      <c r="G36" s="147">
        <f t="shared" si="1"/>
        <v>97.856522158926325</v>
      </c>
    </row>
    <row r="37" spans="1:8" x14ac:dyDescent="0.3">
      <c r="B37" s="203" t="s">
        <v>57</v>
      </c>
      <c r="C37" s="287" t="s">
        <v>166</v>
      </c>
      <c r="D37" s="65" t="s">
        <v>219</v>
      </c>
      <c r="E37" s="38">
        <v>128</v>
      </c>
      <c r="F37" s="143">
        <v>37.6</v>
      </c>
      <c r="G37" s="94">
        <f t="shared" si="1"/>
        <v>29.375</v>
      </c>
    </row>
    <row r="38" spans="1:8" x14ac:dyDescent="0.3">
      <c r="B38" s="203"/>
      <c r="C38" s="288"/>
      <c r="D38" s="62" t="s">
        <v>254</v>
      </c>
      <c r="E38" s="143">
        <v>48</v>
      </c>
      <c r="F38" s="143">
        <v>37.6</v>
      </c>
      <c r="G38" s="147">
        <f t="shared" si="1"/>
        <v>78.333333333333329</v>
      </c>
    </row>
    <row r="39" spans="1:8" ht="42" x14ac:dyDescent="0.3">
      <c r="B39" s="203"/>
      <c r="C39" s="289"/>
      <c r="D39" s="66" t="s">
        <v>255</v>
      </c>
      <c r="E39" s="38">
        <v>80</v>
      </c>
      <c r="F39" s="143">
        <v>0</v>
      </c>
      <c r="G39" s="94">
        <f t="shared" si="1"/>
        <v>0</v>
      </c>
    </row>
    <row r="40" spans="1:8" ht="97.2" x14ac:dyDescent="0.3">
      <c r="A40" s="16"/>
      <c r="B40" s="124" t="s">
        <v>332</v>
      </c>
      <c r="C40" s="103" t="s">
        <v>333</v>
      </c>
      <c r="D40" s="56" t="s">
        <v>254</v>
      </c>
      <c r="E40" s="102">
        <v>0</v>
      </c>
      <c r="F40" s="179">
        <v>0</v>
      </c>
      <c r="G40" s="94"/>
    </row>
    <row r="41" spans="1:8" x14ac:dyDescent="0.3">
      <c r="A41" s="16"/>
      <c r="B41" s="203" t="s">
        <v>392</v>
      </c>
      <c r="C41" s="206" t="s">
        <v>394</v>
      </c>
      <c r="D41" s="56" t="s">
        <v>253</v>
      </c>
      <c r="E41" s="102">
        <v>0</v>
      </c>
      <c r="F41" s="179">
        <v>0</v>
      </c>
      <c r="G41" s="94"/>
    </row>
    <row r="42" spans="1:8" ht="42" customHeight="1" x14ac:dyDescent="0.3">
      <c r="A42" s="16"/>
      <c r="B42" s="203"/>
      <c r="C42" s="207"/>
      <c r="D42" s="56" t="s">
        <v>254</v>
      </c>
      <c r="E42" s="102">
        <v>0</v>
      </c>
      <c r="F42" s="179">
        <v>0</v>
      </c>
      <c r="G42" s="94"/>
      <c r="H42" s="131"/>
    </row>
    <row r="43" spans="1:8" ht="42" customHeight="1" x14ac:dyDescent="0.3">
      <c r="A43" s="16"/>
      <c r="B43" s="152" t="s">
        <v>398</v>
      </c>
      <c r="C43" s="157" t="s">
        <v>402</v>
      </c>
      <c r="D43" s="56" t="s">
        <v>255</v>
      </c>
      <c r="E43" s="153">
        <v>3400</v>
      </c>
      <c r="F43" s="143">
        <v>3390</v>
      </c>
      <c r="G43" s="94">
        <f t="shared" si="1"/>
        <v>99.705882352941174</v>
      </c>
      <c r="H43" s="131"/>
    </row>
    <row r="44" spans="1:8" x14ac:dyDescent="0.3">
      <c r="B44" s="278" t="s">
        <v>59</v>
      </c>
      <c r="C44" s="290" t="s">
        <v>274</v>
      </c>
      <c r="D44" s="159" t="s">
        <v>219</v>
      </c>
      <c r="E44" s="75">
        <f>SUM(E45:E49)</f>
        <v>56808.800000000003</v>
      </c>
      <c r="F44" s="180">
        <f>SUM(F45:F49)</f>
        <v>56672.1</v>
      </c>
      <c r="G44" s="160">
        <f t="shared" si="1"/>
        <v>99.759368266888231</v>
      </c>
    </row>
    <row r="45" spans="1:8" x14ac:dyDescent="0.3">
      <c r="B45" s="278"/>
      <c r="C45" s="278"/>
      <c r="D45" s="67" t="s">
        <v>253</v>
      </c>
      <c r="E45" s="76">
        <f>E53</f>
        <v>2194.4</v>
      </c>
      <c r="F45" s="176">
        <f>F53</f>
        <v>2193.6999999999998</v>
      </c>
      <c r="G45" s="160">
        <f t="shared" si="1"/>
        <v>99.968100619759369</v>
      </c>
    </row>
    <row r="46" spans="1:8" x14ac:dyDescent="0.3">
      <c r="B46" s="278"/>
      <c r="C46" s="278"/>
      <c r="D46" s="67" t="s">
        <v>254</v>
      </c>
      <c r="E46" s="76">
        <f>E51</f>
        <v>54307.4</v>
      </c>
      <c r="F46" s="176">
        <f>F51</f>
        <v>54307.4</v>
      </c>
      <c r="G46" s="94">
        <f t="shared" si="1"/>
        <v>100</v>
      </c>
    </row>
    <row r="47" spans="1:8" ht="51" customHeight="1" x14ac:dyDescent="0.3">
      <c r="B47" s="278"/>
      <c r="C47" s="278"/>
      <c r="D47" s="67" t="s">
        <v>255</v>
      </c>
      <c r="E47" s="76">
        <v>307</v>
      </c>
      <c r="F47" s="176">
        <f>F50</f>
        <v>171</v>
      </c>
      <c r="G47" s="94">
        <f t="shared" si="1"/>
        <v>55.700325732899024</v>
      </c>
      <c r="H47" s="131"/>
    </row>
    <row r="48" spans="1:8" ht="28.2" x14ac:dyDescent="0.3">
      <c r="B48" s="278"/>
      <c r="C48" s="278"/>
      <c r="D48" s="67" t="s">
        <v>256</v>
      </c>
      <c r="E48" s="76">
        <f>E52</f>
        <v>0</v>
      </c>
      <c r="F48" s="76">
        <f>F52</f>
        <v>0</v>
      </c>
      <c r="G48" s="94" t="e">
        <f t="shared" si="1"/>
        <v>#DIV/0!</v>
      </c>
    </row>
    <row r="49" spans="2:7" x14ac:dyDescent="0.3">
      <c r="B49" s="279"/>
      <c r="C49" s="279"/>
      <c r="D49" s="67" t="s">
        <v>257</v>
      </c>
      <c r="E49" s="76"/>
      <c r="F49" s="176"/>
      <c r="G49" s="94"/>
    </row>
    <row r="50" spans="2:7" ht="67.5" customHeight="1" x14ac:dyDescent="0.3">
      <c r="B50" s="4" t="s">
        <v>171</v>
      </c>
      <c r="C50" s="12" t="s">
        <v>275</v>
      </c>
      <c r="D50" s="57" t="s">
        <v>255</v>
      </c>
      <c r="E50" s="6">
        <v>307</v>
      </c>
      <c r="F50" s="135">
        <v>171</v>
      </c>
      <c r="G50" s="94">
        <f t="shared" si="1"/>
        <v>55.700325732899024</v>
      </c>
    </row>
    <row r="51" spans="2:7" ht="15" customHeight="1" x14ac:dyDescent="0.3">
      <c r="B51" s="208" t="s">
        <v>64</v>
      </c>
      <c r="C51" s="206" t="s">
        <v>276</v>
      </c>
      <c r="D51" s="56" t="s">
        <v>254</v>
      </c>
      <c r="E51" s="47">
        <v>54307.4</v>
      </c>
      <c r="F51" s="135">
        <v>54307.4</v>
      </c>
      <c r="G51" s="94">
        <f t="shared" si="1"/>
        <v>100</v>
      </c>
    </row>
    <row r="52" spans="2:7" ht="44.25" customHeight="1" x14ac:dyDescent="0.3">
      <c r="B52" s="228"/>
      <c r="C52" s="227"/>
      <c r="D52" s="57" t="s">
        <v>256</v>
      </c>
      <c r="E52" s="47"/>
      <c r="F52" s="135"/>
      <c r="G52" s="94" t="e">
        <f t="shared" si="1"/>
        <v>#DIV/0!</v>
      </c>
    </row>
    <row r="53" spans="2:7" ht="44.25" customHeight="1" x14ac:dyDescent="0.3">
      <c r="B53" s="209"/>
      <c r="C53" s="207"/>
      <c r="D53" s="56" t="s">
        <v>253</v>
      </c>
      <c r="E53" s="154">
        <v>2194.4</v>
      </c>
      <c r="F53" s="135">
        <v>2193.6999999999998</v>
      </c>
      <c r="G53" s="94">
        <f t="shared" si="1"/>
        <v>99.968100619759369</v>
      </c>
    </row>
    <row r="54" spans="2:7" x14ac:dyDescent="0.3">
      <c r="B54" s="208" t="s">
        <v>65</v>
      </c>
      <c r="C54" s="254" t="s">
        <v>277</v>
      </c>
      <c r="D54" s="56" t="s">
        <v>219</v>
      </c>
      <c r="E54" s="47"/>
      <c r="F54" s="135"/>
      <c r="G54" s="94"/>
    </row>
    <row r="55" spans="2:7" x14ac:dyDescent="0.3">
      <c r="B55" s="228"/>
      <c r="C55" s="256"/>
      <c r="D55" s="56" t="s">
        <v>254</v>
      </c>
      <c r="E55" s="47"/>
      <c r="F55" s="135"/>
      <c r="G55" s="94"/>
    </row>
    <row r="56" spans="2:7" ht="53.25" customHeight="1" x14ac:dyDescent="0.3">
      <c r="B56" s="228"/>
      <c r="C56" s="256"/>
      <c r="D56" s="56" t="s">
        <v>255</v>
      </c>
      <c r="E56" s="47"/>
      <c r="F56" s="135"/>
      <c r="G56" s="94"/>
    </row>
    <row r="57" spans="2:7" ht="39" customHeight="1" x14ac:dyDescent="0.3">
      <c r="B57" s="209"/>
      <c r="C57" s="255"/>
      <c r="D57" s="57" t="s">
        <v>256</v>
      </c>
      <c r="E57" s="47"/>
      <c r="F57" s="135"/>
      <c r="G57" s="94"/>
    </row>
    <row r="58" spans="2:7" x14ac:dyDescent="0.3">
      <c r="B58" s="277" t="s">
        <v>67</v>
      </c>
      <c r="C58" s="294" t="s">
        <v>66</v>
      </c>
      <c r="D58" s="67" t="s">
        <v>219</v>
      </c>
      <c r="E58" s="76">
        <f>SUM(E59:E63)</f>
        <v>21759</v>
      </c>
      <c r="F58" s="181">
        <f>SUM(F59:F63)</f>
        <v>20225.3</v>
      </c>
      <c r="G58" s="94">
        <f t="shared" si="1"/>
        <v>92.951422399926457</v>
      </c>
    </row>
    <row r="59" spans="2:7" x14ac:dyDescent="0.3">
      <c r="B59" s="278"/>
      <c r="C59" s="295"/>
      <c r="D59" s="67" t="s">
        <v>253</v>
      </c>
      <c r="E59" s="76">
        <f>E65+E66+E75+E67+E71</f>
        <v>0</v>
      </c>
      <c r="F59" s="181">
        <f>F65+F66+F75+F67+F71</f>
        <v>0</v>
      </c>
      <c r="G59" s="94"/>
    </row>
    <row r="60" spans="2:7" x14ac:dyDescent="0.3">
      <c r="B60" s="278"/>
      <c r="C60" s="295"/>
      <c r="D60" s="67" t="s">
        <v>254</v>
      </c>
      <c r="E60" s="76">
        <f>SUM(E64+E68+E69+E73+E74+E76+E77+E78+E72)</f>
        <v>20479</v>
      </c>
      <c r="F60" s="181">
        <f>SUM(F64+F68+F69+F73+F74+F76+F77+F78+F72)</f>
        <v>19145.899999999998</v>
      </c>
      <c r="G60" s="94">
        <f t="shared" si="1"/>
        <v>93.490404804922093</v>
      </c>
    </row>
    <row r="61" spans="2:7" ht="47.25" customHeight="1" x14ac:dyDescent="0.3">
      <c r="B61" s="278"/>
      <c r="C61" s="295"/>
      <c r="D61" s="67" t="s">
        <v>255</v>
      </c>
      <c r="E61" s="76">
        <f>E79+E70</f>
        <v>1280</v>
      </c>
      <c r="F61" s="181">
        <f>F79+F70</f>
        <v>1079.4000000000001</v>
      </c>
      <c r="G61" s="94">
        <f t="shared" si="1"/>
        <v>84.328125000000014</v>
      </c>
    </row>
    <row r="62" spans="2:7" ht="35.25" customHeight="1" x14ac:dyDescent="0.3">
      <c r="B62" s="278"/>
      <c r="C62" s="295"/>
      <c r="D62" s="67" t="s">
        <v>256</v>
      </c>
      <c r="E62" s="76"/>
      <c r="F62" s="176"/>
      <c r="G62" s="94"/>
    </row>
    <row r="63" spans="2:7" x14ac:dyDescent="0.3">
      <c r="B63" s="279"/>
      <c r="C63" s="295"/>
      <c r="D63" s="67" t="s">
        <v>257</v>
      </c>
      <c r="E63" s="77"/>
      <c r="F63" s="177"/>
      <c r="G63" s="94"/>
    </row>
    <row r="64" spans="2:7" ht="48.75" customHeight="1" x14ac:dyDescent="0.3">
      <c r="B64" s="7" t="s">
        <v>68</v>
      </c>
      <c r="C64" s="57" t="s">
        <v>278</v>
      </c>
      <c r="D64" s="61" t="s">
        <v>254</v>
      </c>
      <c r="E64" s="38">
        <v>5194</v>
      </c>
      <c r="F64" s="143">
        <v>4989.37</v>
      </c>
      <c r="G64" s="94">
        <f t="shared" si="1"/>
        <v>96.060261840585298</v>
      </c>
    </row>
    <row r="65" spans="2:8" ht="117.75" customHeight="1" x14ac:dyDescent="0.3">
      <c r="B65" s="7" t="s">
        <v>70</v>
      </c>
      <c r="C65" s="57" t="s">
        <v>279</v>
      </c>
      <c r="D65" s="61" t="s">
        <v>253</v>
      </c>
      <c r="E65" s="78">
        <v>0</v>
      </c>
      <c r="F65" s="182">
        <v>0</v>
      </c>
      <c r="G65" s="94"/>
    </row>
    <row r="66" spans="2:8" ht="99" customHeight="1" x14ac:dyDescent="0.3">
      <c r="B66" s="7" t="s">
        <v>72</v>
      </c>
      <c r="C66" s="57" t="s">
        <v>280</v>
      </c>
      <c r="D66" s="61" t="s">
        <v>253</v>
      </c>
      <c r="E66" s="38">
        <v>0</v>
      </c>
      <c r="F66" s="143">
        <v>0</v>
      </c>
      <c r="G66" s="94"/>
      <c r="H66" s="16"/>
    </row>
    <row r="67" spans="2:8" ht="35.25" customHeight="1" x14ac:dyDescent="0.3">
      <c r="B67" s="208" t="s">
        <v>74</v>
      </c>
      <c r="C67" s="224" t="s">
        <v>281</v>
      </c>
      <c r="D67" s="61" t="s">
        <v>253</v>
      </c>
      <c r="E67" s="82">
        <v>0</v>
      </c>
      <c r="F67" s="178">
        <v>0</v>
      </c>
      <c r="G67" s="94"/>
      <c r="H67" s="16"/>
    </row>
    <row r="68" spans="2:8" ht="51" customHeight="1" x14ac:dyDescent="0.3">
      <c r="B68" s="209"/>
      <c r="C68" s="226"/>
      <c r="D68" s="59" t="s">
        <v>254</v>
      </c>
      <c r="E68" s="74">
        <v>0</v>
      </c>
      <c r="F68" s="178">
        <v>0</v>
      </c>
      <c r="G68" s="94"/>
    </row>
    <row r="69" spans="2:8" ht="88.5" customHeight="1" x14ac:dyDescent="0.3">
      <c r="B69" s="7" t="s">
        <v>77</v>
      </c>
      <c r="C69" s="57" t="s">
        <v>282</v>
      </c>
      <c r="D69" s="59" t="s">
        <v>254</v>
      </c>
      <c r="E69" s="74">
        <v>1519</v>
      </c>
      <c r="F69" s="178">
        <v>1045.77</v>
      </c>
      <c r="G69" s="94">
        <f t="shared" si="1"/>
        <v>68.845951283739311</v>
      </c>
    </row>
    <row r="70" spans="2:8" ht="88.5" customHeight="1" x14ac:dyDescent="0.3">
      <c r="B70" s="7" t="s">
        <v>325</v>
      </c>
      <c r="C70" s="57" t="s">
        <v>327</v>
      </c>
      <c r="D70" s="99" t="s">
        <v>255</v>
      </c>
      <c r="E70" s="96">
        <v>300</v>
      </c>
      <c r="F70" s="178">
        <v>118</v>
      </c>
      <c r="G70" s="94">
        <f t="shared" si="1"/>
        <v>39.333333333333329</v>
      </c>
    </row>
    <row r="71" spans="2:8" ht="44.25" customHeight="1" x14ac:dyDescent="0.3">
      <c r="B71" s="208" t="s">
        <v>362</v>
      </c>
      <c r="C71" s="224" t="s">
        <v>363</v>
      </c>
      <c r="D71" s="61" t="s">
        <v>253</v>
      </c>
      <c r="E71" s="109">
        <v>0</v>
      </c>
      <c r="F71" s="178">
        <v>0</v>
      </c>
      <c r="G71" s="94"/>
    </row>
    <row r="72" spans="2:8" ht="48" customHeight="1" x14ac:dyDescent="0.3">
      <c r="B72" s="209"/>
      <c r="C72" s="226"/>
      <c r="D72" s="59" t="s">
        <v>254</v>
      </c>
      <c r="E72" s="109">
        <v>0</v>
      </c>
      <c r="F72" s="178">
        <v>0</v>
      </c>
      <c r="G72" s="94"/>
    </row>
    <row r="73" spans="2:8" ht="70.5" customHeight="1" x14ac:dyDescent="0.3">
      <c r="B73" s="7" t="s">
        <v>79</v>
      </c>
      <c r="C73" s="57" t="s">
        <v>283</v>
      </c>
      <c r="D73" s="59" t="s">
        <v>254</v>
      </c>
      <c r="E73" s="38">
        <v>6171</v>
      </c>
      <c r="F73" s="143">
        <v>6171</v>
      </c>
      <c r="G73" s="94">
        <f t="shared" si="1"/>
        <v>100</v>
      </c>
    </row>
    <row r="74" spans="2:8" ht="70.5" customHeight="1" x14ac:dyDescent="0.3">
      <c r="B74" s="7" t="s">
        <v>81</v>
      </c>
      <c r="C74" s="57" t="s">
        <v>284</v>
      </c>
      <c r="D74" s="59" t="s">
        <v>254</v>
      </c>
      <c r="E74" s="74">
        <v>1576</v>
      </c>
      <c r="F74" s="178">
        <v>1391.58</v>
      </c>
      <c r="G74" s="94">
        <f t="shared" si="1"/>
        <v>88.298223350253807</v>
      </c>
    </row>
    <row r="75" spans="2:8" ht="68.25" customHeight="1" x14ac:dyDescent="0.3">
      <c r="B75" s="7" t="s">
        <v>83</v>
      </c>
      <c r="C75" s="57" t="s">
        <v>285</v>
      </c>
      <c r="D75" s="60" t="s">
        <v>253</v>
      </c>
      <c r="E75" s="38">
        <v>0</v>
      </c>
      <c r="F75" s="143">
        <v>0</v>
      </c>
      <c r="G75" s="94"/>
    </row>
    <row r="76" spans="2:8" ht="105.75" customHeight="1" x14ac:dyDescent="0.3">
      <c r="B76" s="7" t="s">
        <v>85</v>
      </c>
      <c r="C76" s="57" t="s">
        <v>286</v>
      </c>
      <c r="D76" s="59" t="s">
        <v>254</v>
      </c>
      <c r="E76" s="38">
        <v>27</v>
      </c>
      <c r="F76" s="143">
        <v>26.21</v>
      </c>
      <c r="G76" s="94">
        <f t="shared" si="1"/>
        <v>97.074074074074076</v>
      </c>
    </row>
    <row r="77" spans="2:8" ht="48.75" customHeight="1" x14ac:dyDescent="0.3">
      <c r="B77" s="7" t="s">
        <v>87</v>
      </c>
      <c r="C77" s="57" t="s">
        <v>287</v>
      </c>
      <c r="D77" s="59" t="s">
        <v>254</v>
      </c>
      <c r="E77" s="38">
        <v>5992</v>
      </c>
      <c r="F77" s="143">
        <v>5521.97</v>
      </c>
      <c r="G77" s="94">
        <f t="shared" si="1"/>
        <v>92.155707610146862</v>
      </c>
    </row>
    <row r="78" spans="2:8" x14ac:dyDescent="0.3">
      <c r="B78" s="208" t="s">
        <v>88</v>
      </c>
      <c r="C78" s="224" t="s">
        <v>288</v>
      </c>
      <c r="D78" s="59" t="s">
        <v>254</v>
      </c>
      <c r="E78" s="38"/>
      <c r="F78" s="143"/>
      <c r="G78" s="94"/>
    </row>
    <row r="79" spans="2:8" ht="64.5" customHeight="1" x14ac:dyDescent="0.3">
      <c r="B79" s="209"/>
      <c r="C79" s="226"/>
      <c r="D79" s="60" t="s">
        <v>255</v>
      </c>
      <c r="E79" s="38">
        <v>980</v>
      </c>
      <c r="F79" s="143">
        <v>961.4</v>
      </c>
      <c r="G79" s="94">
        <f t="shared" si="1"/>
        <v>98.102040816326536</v>
      </c>
    </row>
    <row r="80" spans="2:8" ht="25.5" customHeight="1" x14ac:dyDescent="0.3">
      <c r="B80" s="277" t="s">
        <v>91</v>
      </c>
      <c r="C80" s="280" t="s">
        <v>289</v>
      </c>
      <c r="D80" s="86" t="s">
        <v>219</v>
      </c>
      <c r="E80" s="193">
        <f>SUM(E81:E82)</f>
        <v>2274</v>
      </c>
      <c r="F80" s="194">
        <f>SUM(F81:F82)</f>
        <v>2214</v>
      </c>
      <c r="G80" s="94">
        <f t="shared" si="1"/>
        <v>97.361477572559366</v>
      </c>
    </row>
    <row r="81" spans="2:7" ht="81.75" customHeight="1" x14ac:dyDescent="0.3">
      <c r="B81" s="278"/>
      <c r="C81" s="281"/>
      <c r="D81" s="69" t="s">
        <v>255</v>
      </c>
      <c r="E81" s="191">
        <f>E83+E85</f>
        <v>2274</v>
      </c>
      <c r="F81" s="192">
        <f>F83+F85</f>
        <v>2214</v>
      </c>
      <c r="G81" s="94">
        <f t="shared" si="1"/>
        <v>97.361477572559366</v>
      </c>
    </row>
    <row r="82" spans="2:7" ht="92.25" customHeight="1" x14ac:dyDescent="0.3">
      <c r="B82" s="279"/>
      <c r="C82" s="68"/>
      <c r="D82" s="69" t="s">
        <v>256</v>
      </c>
      <c r="E82" s="83">
        <f>E84</f>
        <v>0</v>
      </c>
      <c r="F82" s="183">
        <f>F84</f>
        <v>0</v>
      </c>
      <c r="G82" s="94"/>
    </row>
    <row r="83" spans="2:7" ht="137.25" customHeight="1" x14ac:dyDescent="0.3">
      <c r="B83" s="7" t="s">
        <v>93</v>
      </c>
      <c r="C83" s="48" t="s">
        <v>290</v>
      </c>
      <c r="D83" s="79" t="s">
        <v>255</v>
      </c>
      <c r="E83" s="6">
        <v>2094</v>
      </c>
      <c r="F83" s="135">
        <v>2034</v>
      </c>
      <c r="G83" s="94">
        <f t="shared" si="1"/>
        <v>97.134670487106007</v>
      </c>
    </row>
    <row r="84" spans="2:7" ht="35.25" customHeight="1" x14ac:dyDescent="0.3">
      <c r="B84" s="208" t="s">
        <v>94</v>
      </c>
      <c r="C84" s="210" t="s">
        <v>291</v>
      </c>
      <c r="D84" s="79" t="s">
        <v>256</v>
      </c>
      <c r="E84" s="84"/>
      <c r="F84" s="135"/>
      <c r="G84" s="94"/>
    </row>
    <row r="85" spans="2:7" ht="46.5" customHeight="1" x14ac:dyDescent="0.3">
      <c r="B85" s="209"/>
      <c r="C85" s="211"/>
      <c r="D85" s="18" t="s">
        <v>255</v>
      </c>
      <c r="E85" s="6">
        <v>180</v>
      </c>
      <c r="F85" s="135">
        <v>180</v>
      </c>
      <c r="G85" s="94">
        <f t="shared" si="1"/>
        <v>100</v>
      </c>
    </row>
    <row r="86" spans="2:7" x14ac:dyDescent="0.3">
      <c r="B86" s="277" t="s">
        <v>97</v>
      </c>
      <c r="C86" s="296" t="s">
        <v>292</v>
      </c>
      <c r="D86" s="70" t="s">
        <v>219</v>
      </c>
      <c r="E86" s="76">
        <f>SUM(E87:E91)</f>
        <v>532.29999999999995</v>
      </c>
      <c r="F86" s="181">
        <f>SUM(F87:F91)</f>
        <v>532.29999999999995</v>
      </c>
      <c r="G86" s="94">
        <f t="shared" si="1"/>
        <v>100</v>
      </c>
    </row>
    <row r="87" spans="2:7" x14ac:dyDescent="0.3">
      <c r="B87" s="278"/>
      <c r="C87" s="297"/>
      <c r="D87" s="70" t="s">
        <v>253</v>
      </c>
      <c r="E87" s="76">
        <f>E99</f>
        <v>0</v>
      </c>
      <c r="F87" s="181">
        <f>F99</f>
        <v>0</v>
      </c>
      <c r="G87" s="94"/>
    </row>
    <row r="88" spans="2:7" x14ac:dyDescent="0.3">
      <c r="B88" s="278"/>
      <c r="C88" s="297"/>
      <c r="D88" s="67" t="s">
        <v>254</v>
      </c>
      <c r="E88" s="76">
        <f>E101</f>
        <v>209.3</v>
      </c>
      <c r="F88" s="181">
        <f>F101</f>
        <v>209.3</v>
      </c>
      <c r="G88" s="94">
        <f t="shared" si="1"/>
        <v>100</v>
      </c>
    </row>
    <row r="89" spans="2:7" ht="41.4" x14ac:dyDescent="0.3">
      <c r="B89" s="278"/>
      <c r="C89" s="297"/>
      <c r="D89" s="70" t="s">
        <v>255</v>
      </c>
      <c r="E89" s="72">
        <f>E95+E100</f>
        <v>323</v>
      </c>
      <c r="F89" s="176">
        <f>F95+F100</f>
        <v>323</v>
      </c>
      <c r="G89" s="94">
        <f t="shared" si="1"/>
        <v>100</v>
      </c>
    </row>
    <row r="90" spans="2:7" ht="27.6" x14ac:dyDescent="0.3">
      <c r="B90" s="278"/>
      <c r="C90" s="297"/>
      <c r="D90" s="70" t="s">
        <v>256</v>
      </c>
      <c r="E90" s="76"/>
      <c r="F90" s="176"/>
      <c r="G90" s="94"/>
    </row>
    <row r="91" spans="2:7" x14ac:dyDescent="0.3">
      <c r="B91" s="279"/>
      <c r="C91" s="298"/>
      <c r="D91" s="71" t="s">
        <v>257</v>
      </c>
      <c r="E91" s="76"/>
      <c r="F91" s="176"/>
      <c r="G91" s="94"/>
    </row>
    <row r="92" spans="2:7" x14ac:dyDescent="0.3">
      <c r="B92" s="208" t="s">
        <v>99</v>
      </c>
      <c r="C92" s="206" t="s">
        <v>293</v>
      </c>
      <c r="D92" s="44" t="s">
        <v>219</v>
      </c>
      <c r="E92" s="47">
        <v>312</v>
      </c>
      <c r="F92" s="171">
        <v>312</v>
      </c>
      <c r="G92" s="94">
        <f t="shared" ref="G92:G113" si="2">(F92/E92)*100</f>
        <v>100</v>
      </c>
    </row>
    <row r="93" spans="2:7" x14ac:dyDescent="0.3">
      <c r="B93" s="228"/>
      <c r="C93" s="227"/>
      <c r="D93" s="44" t="s">
        <v>253</v>
      </c>
      <c r="E93" s="81"/>
      <c r="F93" s="184"/>
      <c r="G93" s="94"/>
    </row>
    <row r="94" spans="2:7" x14ac:dyDescent="0.3">
      <c r="B94" s="228"/>
      <c r="C94" s="227"/>
      <c r="D94" s="56" t="s">
        <v>254</v>
      </c>
      <c r="E94" s="47"/>
      <c r="F94" s="135"/>
      <c r="G94" s="94"/>
    </row>
    <row r="95" spans="2:7" ht="43.5" customHeight="1" x14ac:dyDescent="0.3">
      <c r="B95" s="228"/>
      <c r="C95" s="227"/>
      <c r="D95" s="44" t="s">
        <v>255</v>
      </c>
      <c r="E95" s="47">
        <v>312</v>
      </c>
      <c r="F95" s="135">
        <v>312</v>
      </c>
      <c r="G95" s="94">
        <f t="shared" si="2"/>
        <v>100</v>
      </c>
    </row>
    <row r="96" spans="2:7" ht="34.5" customHeight="1" x14ac:dyDescent="0.3">
      <c r="B96" s="228"/>
      <c r="C96" s="227"/>
      <c r="D96" s="44" t="s">
        <v>256</v>
      </c>
      <c r="E96" s="47"/>
      <c r="F96" s="135"/>
      <c r="G96" s="94"/>
    </row>
    <row r="97" spans="2:7" x14ac:dyDescent="0.3">
      <c r="B97" s="209"/>
      <c r="C97" s="207"/>
      <c r="D97" s="48" t="s">
        <v>257</v>
      </c>
      <c r="E97" s="47"/>
      <c r="F97" s="135"/>
      <c r="G97" s="94"/>
    </row>
    <row r="98" spans="2:7" x14ac:dyDescent="0.3">
      <c r="B98" s="276" t="s">
        <v>319</v>
      </c>
      <c r="C98" s="206" t="s">
        <v>320</v>
      </c>
      <c r="D98" s="48" t="s">
        <v>219</v>
      </c>
      <c r="E98" s="85">
        <f>E99+E100+E101</f>
        <v>220.3</v>
      </c>
      <c r="F98" s="185">
        <f>SUM(F99:F101)</f>
        <v>220.3</v>
      </c>
      <c r="G98" s="94">
        <f t="shared" si="2"/>
        <v>100</v>
      </c>
    </row>
    <row r="99" spans="2:7" x14ac:dyDescent="0.3">
      <c r="B99" s="228"/>
      <c r="C99" s="227"/>
      <c r="D99" s="48" t="s">
        <v>253</v>
      </c>
      <c r="E99" s="81">
        <v>0</v>
      </c>
      <c r="F99" s="184">
        <v>0</v>
      </c>
      <c r="G99" s="94"/>
    </row>
    <row r="100" spans="2:7" ht="41.4" x14ac:dyDescent="0.3">
      <c r="B100" s="228"/>
      <c r="C100" s="227"/>
      <c r="D100" s="48" t="s">
        <v>255</v>
      </c>
      <c r="E100" s="98">
        <v>11</v>
      </c>
      <c r="F100" s="184">
        <v>11</v>
      </c>
      <c r="G100" s="94">
        <f t="shared" si="2"/>
        <v>100</v>
      </c>
    </row>
    <row r="101" spans="2:7" x14ac:dyDescent="0.3">
      <c r="B101" s="209"/>
      <c r="C101" s="207"/>
      <c r="D101" s="48" t="s">
        <v>254</v>
      </c>
      <c r="E101" s="81">
        <v>209.3</v>
      </c>
      <c r="F101" s="184">
        <v>209.3</v>
      </c>
      <c r="G101" s="94">
        <f t="shared" si="2"/>
        <v>100</v>
      </c>
    </row>
    <row r="102" spans="2:7" x14ac:dyDescent="0.3">
      <c r="B102" s="291" t="s">
        <v>101</v>
      </c>
      <c r="C102" s="284" t="s">
        <v>294</v>
      </c>
      <c r="D102" s="67" t="s">
        <v>219</v>
      </c>
      <c r="E102" s="76">
        <f>SUM(E103:E107)</f>
        <v>10615.3</v>
      </c>
      <c r="F102" s="181">
        <f>SUM(F103:F107)</f>
        <v>10615.3</v>
      </c>
      <c r="G102" s="94">
        <f t="shared" si="2"/>
        <v>100</v>
      </c>
    </row>
    <row r="103" spans="2:7" x14ac:dyDescent="0.3">
      <c r="B103" s="292"/>
      <c r="C103" s="285"/>
      <c r="D103" s="67" t="s">
        <v>253</v>
      </c>
      <c r="E103" s="76"/>
      <c r="F103" s="176"/>
      <c r="G103" s="94"/>
    </row>
    <row r="104" spans="2:7" x14ac:dyDescent="0.3">
      <c r="B104" s="292"/>
      <c r="C104" s="285"/>
      <c r="D104" s="67" t="s">
        <v>254</v>
      </c>
      <c r="E104" s="76">
        <f>SUM(E108:E113)</f>
        <v>10615.3</v>
      </c>
      <c r="F104" s="181">
        <f>SUM(F108:F113)</f>
        <v>10615.3</v>
      </c>
      <c r="G104" s="94">
        <f t="shared" si="2"/>
        <v>100</v>
      </c>
    </row>
    <row r="105" spans="2:7" ht="49.5" customHeight="1" x14ac:dyDescent="0.3">
      <c r="B105" s="292"/>
      <c r="C105" s="285"/>
      <c r="D105" s="67" t="s">
        <v>255</v>
      </c>
      <c r="E105" s="76"/>
      <c r="F105" s="176"/>
      <c r="G105" s="94"/>
    </row>
    <row r="106" spans="2:7" ht="32.25" customHeight="1" x14ac:dyDescent="0.3">
      <c r="B106" s="292"/>
      <c r="C106" s="285"/>
      <c r="D106" s="67" t="s">
        <v>256</v>
      </c>
      <c r="E106" s="76"/>
      <c r="F106" s="176"/>
      <c r="G106" s="94"/>
    </row>
    <row r="107" spans="2:7" x14ac:dyDescent="0.3">
      <c r="B107" s="293"/>
      <c r="C107" s="286"/>
      <c r="D107" s="67" t="s">
        <v>257</v>
      </c>
      <c r="E107" s="77"/>
      <c r="F107" s="177"/>
      <c r="G107" s="94"/>
    </row>
    <row r="108" spans="2:7" ht="63" customHeight="1" x14ac:dyDescent="0.3">
      <c r="B108" s="4" t="s">
        <v>103</v>
      </c>
      <c r="C108" s="18" t="s">
        <v>295</v>
      </c>
      <c r="D108" s="80" t="s">
        <v>254</v>
      </c>
      <c r="E108" s="38">
        <v>8081</v>
      </c>
      <c r="F108" s="143">
        <v>8081</v>
      </c>
      <c r="G108" s="94">
        <f t="shared" si="2"/>
        <v>100</v>
      </c>
    </row>
    <row r="109" spans="2:7" ht="83.4" x14ac:dyDescent="0.3">
      <c r="B109" s="7" t="s">
        <v>104</v>
      </c>
      <c r="C109" s="57" t="s">
        <v>296</v>
      </c>
      <c r="D109" s="59" t="s">
        <v>254</v>
      </c>
      <c r="E109" s="38">
        <v>709</v>
      </c>
      <c r="F109" s="143">
        <v>709</v>
      </c>
      <c r="G109" s="94">
        <f t="shared" si="2"/>
        <v>100</v>
      </c>
    </row>
    <row r="110" spans="2:7" ht="66.75" customHeight="1" x14ac:dyDescent="0.3">
      <c r="B110" s="7" t="s">
        <v>106</v>
      </c>
      <c r="C110" s="56" t="s">
        <v>297</v>
      </c>
      <c r="D110" s="59" t="s">
        <v>254</v>
      </c>
      <c r="E110" s="38">
        <v>469</v>
      </c>
      <c r="F110" s="143">
        <v>469</v>
      </c>
      <c r="G110" s="94">
        <f t="shared" si="2"/>
        <v>100</v>
      </c>
    </row>
    <row r="111" spans="2:7" ht="78.75" customHeight="1" x14ac:dyDescent="0.3">
      <c r="B111" s="4" t="s">
        <v>108</v>
      </c>
      <c r="C111" s="34" t="s">
        <v>298</v>
      </c>
      <c r="D111" s="7" t="s">
        <v>254</v>
      </c>
      <c r="E111" s="38">
        <v>1263</v>
      </c>
      <c r="F111" s="143">
        <v>1263</v>
      </c>
      <c r="G111" s="94">
        <f t="shared" si="2"/>
        <v>100</v>
      </c>
    </row>
    <row r="112" spans="2:7" ht="50.25" customHeight="1" x14ac:dyDescent="0.3">
      <c r="B112" s="58" t="s">
        <v>110</v>
      </c>
      <c r="C112" s="57" t="s">
        <v>299</v>
      </c>
      <c r="D112" s="36" t="s">
        <v>254</v>
      </c>
      <c r="E112" s="38">
        <v>1.3</v>
      </c>
      <c r="F112" s="143">
        <v>1.3</v>
      </c>
      <c r="G112" s="94">
        <f t="shared" si="2"/>
        <v>100</v>
      </c>
    </row>
    <row r="113" spans="2:7" ht="83.4" x14ac:dyDescent="0.3">
      <c r="B113" s="4" t="s">
        <v>330</v>
      </c>
      <c r="C113" s="5" t="s">
        <v>331</v>
      </c>
      <c r="D113" s="4" t="s">
        <v>254</v>
      </c>
      <c r="E113" s="4">
        <v>92</v>
      </c>
      <c r="F113" s="140">
        <v>92</v>
      </c>
      <c r="G113" s="90">
        <f t="shared" si="2"/>
        <v>100</v>
      </c>
    </row>
    <row r="114" spans="2:7" x14ac:dyDescent="0.3">
      <c r="B114" s="35"/>
      <c r="C114" s="35"/>
      <c r="D114" s="35"/>
      <c r="E114" s="35"/>
      <c r="F114" s="144"/>
      <c r="G114" s="35"/>
    </row>
    <row r="115" spans="2:7" x14ac:dyDescent="0.3">
      <c r="B115" s="35"/>
      <c r="C115" s="35"/>
      <c r="D115" s="35"/>
      <c r="E115" s="35"/>
      <c r="F115" s="144"/>
      <c r="G115" s="35"/>
    </row>
    <row r="116" spans="2:7" x14ac:dyDescent="0.3">
      <c r="B116" s="35"/>
      <c r="C116" s="35"/>
      <c r="D116" s="35"/>
      <c r="E116" s="35"/>
      <c r="F116" s="144"/>
      <c r="G116" s="35"/>
    </row>
    <row r="117" spans="2:7" x14ac:dyDescent="0.3">
      <c r="B117" s="35"/>
      <c r="C117" s="35"/>
      <c r="D117" s="35"/>
      <c r="E117" s="35"/>
      <c r="F117" s="144"/>
      <c r="G117" s="35"/>
    </row>
  </sheetData>
  <mergeCells count="37">
    <mergeCell ref="C51:C53"/>
    <mergeCell ref="B51:B53"/>
    <mergeCell ref="C54:C57"/>
    <mergeCell ref="B54:B57"/>
    <mergeCell ref="C102:C107"/>
    <mergeCell ref="B102:B107"/>
    <mergeCell ref="C58:C63"/>
    <mergeCell ref="B58:B63"/>
    <mergeCell ref="C86:C91"/>
    <mergeCell ref="B86:B91"/>
    <mergeCell ref="C92:C97"/>
    <mergeCell ref="B92:B97"/>
    <mergeCell ref="C78:C79"/>
    <mergeCell ref="B78:B79"/>
    <mergeCell ref="B67:B68"/>
    <mergeCell ref="C67:C68"/>
    <mergeCell ref="C19:C21"/>
    <mergeCell ref="B19:B21"/>
    <mergeCell ref="C37:C39"/>
    <mergeCell ref="B37:B39"/>
    <mergeCell ref="C44:C49"/>
    <mergeCell ref="B44:B49"/>
    <mergeCell ref="B41:B42"/>
    <mergeCell ref="C41:C42"/>
    <mergeCell ref="B2:F2"/>
    <mergeCell ref="C6:C11"/>
    <mergeCell ref="B6:B11"/>
    <mergeCell ref="C12:C17"/>
    <mergeCell ref="B12:B17"/>
    <mergeCell ref="B71:B72"/>
    <mergeCell ref="C71:C72"/>
    <mergeCell ref="B84:B85"/>
    <mergeCell ref="C84:C85"/>
    <mergeCell ref="B98:B101"/>
    <mergeCell ref="C98:C101"/>
    <mergeCell ref="B80:B82"/>
    <mergeCell ref="C80:C81"/>
  </mergeCells>
  <pageMargins left="0" right="0" top="0" bottom="0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L30" sqref="L30"/>
    </sheetView>
  </sheetViews>
  <sheetFormatPr defaultRowHeight="14.4" x14ac:dyDescent="0.3"/>
  <cols>
    <col min="1" max="1" width="1.88671875" customWidth="1"/>
    <col min="2" max="2" width="4.44140625" customWidth="1"/>
    <col min="3" max="4" width="14.88671875" customWidth="1"/>
    <col min="7" max="7" width="10.33203125" customWidth="1"/>
    <col min="8" max="8" width="13.88671875" customWidth="1"/>
  </cols>
  <sheetData>
    <row r="1" spans="2:8" x14ac:dyDescent="0.3">
      <c r="C1" s="30" t="s">
        <v>300</v>
      </c>
      <c r="D1" s="30"/>
      <c r="E1" s="30"/>
      <c r="F1" s="30"/>
    </row>
    <row r="2" spans="2:8" x14ac:dyDescent="0.3">
      <c r="C2" s="282" t="s">
        <v>403</v>
      </c>
      <c r="D2" s="282"/>
      <c r="E2" s="282"/>
      <c r="F2" s="282"/>
      <c r="G2" s="282"/>
    </row>
    <row r="3" spans="2:8" x14ac:dyDescent="0.3">
      <c r="C3" s="29"/>
    </row>
    <row r="4" spans="2:8" x14ac:dyDescent="0.3">
      <c r="B4" s="206" t="s">
        <v>0</v>
      </c>
      <c r="C4" s="248" t="s">
        <v>301</v>
      </c>
      <c r="D4" s="248" t="s">
        <v>302</v>
      </c>
      <c r="E4" s="203" t="s">
        <v>303</v>
      </c>
      <c r="F4" s="203"/>
      <c r="G4" s="203" t="s">
        <v>304</v>
      </c>
      <c r="H4" s="203"/>
    </row>
    <row r="5" spans="2:8" ht="74.25" customHeight="1" x14ac:dyDescent="0.3">
      <c r="B5" s="207"/>
      <c r="C5" s="248"/>
      <c r="D5" s="248"/>
      <c r="E5" s="38" t="s">
        <v>305</v>
      </c>
      <c r="F5" s="4" t="s">
        <v>306</v>
      </c>
      <c r="G5" s="12" t="s">
        <v>307</v>
      </c>
      <c r="H5" s="12" t="s">
        <v>308</v>
      </c>
    </row>
    <row r="6" spans="2:8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</row>
    <row r="7" spans="2:8" x14ac:dyDescent="0.3">
      <c r="B7" s="6">
        <v>1</v>
      </c>
      <c r="C7" s="4"/>
      <c r="D7" s="4"/>
      <c r="E7" s="4"/>
      <c r="F7" s="4"/>
      <c r="G7" s="4"/>
      <c r="H7" s="4"/>
    </row>
    <row r="8" spans="2:8" x14ac:dyDescent="0.3">
      <c r="B8" s="6">
        <v>2</v>
      </c>
      <c r="C8" s="4"/>
      <c r="D8" s="4"/>
      <c r="E8" s="4"/>
      <c r="F8" s="4"/>
      <c r="G8" s="4"/>
      <c r="H8" s="4"/>
    </row>
    <row r="9" spans="2:8" x14ac:dyDescent="0.3">
      <c r="B9" s="4"/>
      <c r="C9" s="4"/>
      <c r="D9" s="4"/>
      <c r="E9" s="4"/>
      <c r="F9" s="4"/>
      <c r="G9" s="4"/>
      <c r="H9" s="4"/>
    </row>
    <row r="10" spans="2:8" x14ac:dyDescent="0.3">
      <c r="B10" s="4"/>
      <c r="C10" s="4"/>
      <c r="D10" s="4"/>
      <c r="E10" s="4"/>
      <c r="F10" s="4"/>
      <c r="G10" s="4"/>
      <c r="H10" s="4"/>
    </row>
    <row r="11" spans="2:8" x14ac:dyDescent="0.3">
      <c r="B11" s="4"/>
      <c r="C11" s="4"/>
      <c r="D11" s="4"/>
      <c r="E11" s="4"/>
      <c r="F11" s="4"/>
      <c r="G11" s="4"/>
      <c r="H11" s="4"/>
    </row>
    <row r="12" spans="2:8" x14ac:dyDescent="0.3">
      <c r="B12" s="4"/>
      <c r="C12" s="4"/>
      <c r="D12" s="4"/>
      <c r="E12" s="4"/>
      <c r="F12" s="4"/>
      <c r="G12" s="4"/>
      <c r="H12" s="4"/>
    </row>
    <row r="13" spans="2:8" x14ac:dyDescent="0.3">
      <c r="B13" s="4"/>
      <c r="C13" s="4"/>
      <c r="D13" s="4"/>
      <c r="E13" s="4"/>
      <c r="F13" s="4"/>
      <c r="G13" s="4"/>
      <c r="H13" s="4"/>
    </row>
    <row r="14" spans="2:8" x14ac:dyDescent="0.3">
      <c r="B14" s="4"/>
      <c r="C14" s="4"/>
      <c r="D14" s="4"/>
      <c r="E14" s="4"/>
      <c r="F14" s="4"/>
      <c r="G14" s="4"/>
      <c r="H14" s="4"/>
    </row>
    <row r="15" spans="2:8" x14ac:dyDescent="0.3">
      <c r="B15" s="4"/>
      <c r="C15" s="4"/>
      <c r="D15" s="4"/>
      <c r="E15" s="4"/>
      <c r="F15" s="4"/>
      <c r="G15" s="4"/>
      <c r="H15" s="4"/>
    </row>
    <row r="16" spans="2:8" x14ac:dyDescent="0.3">
      <c r="B16" s="4"/>
      <c r="C16" s="4"/>
      <c r="D16" s="4"/>
      <c r="E16" s="4"/>
      <c r="F16" s="4"/>
      <c r="G16" s="4"/>
      <c r="H16" s="4"/>
    </row>
  </sheetData>
  <mergeCells count="6">
    <mergeCell ref="B4:B5"/>
    <mergeCell ref="C2:G2"/>
    <mergeCell ref="E4:F4"/>
    <mergeCell ref="G4:H4"/>
    <mergeCell ref="D4:D5"/>
    <mergeCell ref="C4:C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workbookViewId="0">
      <selection activeCell="F11" sqref="F11"/>
    </sheetView>
  </sheetViews>
  <sheetFormatPr defaultRowHeight="14.4" x14ac:dyDescent="0.3"/>
  <cols>
    <col min="1" max="1" width="0.88671875" customWidth="1"/>
    <col min="2" max="2" width="4.44140625" customWidth="1"/>
    <col min="3" max="3" width="33" customWidth="1"/>
    <col min="6" max="6" width="11.44140625" customWidth="1"/>
    <col min="7" max="7" width="10.88671875" customWidth="1"/>
  </cols>
  <sheetData>
    <row r="1" spans="2:8" x14ac:dyDescent="0.3">
      <c r="B1" s="217" t="s">
        <v>309</v>
      </c>
      <c r="C1" s="217"/>
      <c r="D1" s="217"/>
      <c r="E1" s="217"/>
      <c r="F1" s="217"/>
      <c r="G1" s="217"/>
      <c r="H1" s="217"/>
    </row>
    <row r="2" spans="2:8" x14ac:dyDescent="0.3">
      <c r="B2" s="217" t="s">
        <v>310</v>
      </c>
      <c r="C2" s="217"/>
      <c r="D2" s="217"/>
      <c r="E2" s="217"/>
      <c r="F2" s="217"/>
      <c r="G2" s="217"/>
      <c r="H2" s="217"/>
    </row>
    <row r="3" spans="2:8" x14ac:dyDescent="0.3">
      <c r="B3" s="282" t="s">
        <v>403</v>
      </c>
      <c r="C3" s="282"/>
      <c r="D3" s="282"/>
      <c r="E3" s="282"/>
      <c r="F3" s="282"/>
      <c r="G3" s="282"/>
      <c r="H3" s="282"/>
    </row>
    <row r="4" spans="2:8" x14ac:dyDescent="0.3">
      <c r="B4" s="54"/>
      <c r="C4" s="54"/>
      <c r="D4" s="54"/>
      <c r="E4" s="54"/>
      <c r="F4" s="54"/>
      <c r="G4" s="54"/>
      <c r="H4" s="54"/>
    </row>
    <row r="5" spans="2:8" ht="23.25" customHeight="1" x14ac:dyDescent="0.3">
      <c r="B5" s="206" t="s">
        <v>0</v>
      </c>
      <c r="C5" s="248" t="s">
        <v>311</v>
      </c>
      <c r="D5" s="203" t="s">
        <v>312</v>
      </c>
      <c r="E5" s="203"/>
      <c r="F5" s="203"/>
      <c r="G5" s="203"/>
    </row>
    <row r="6" spans="2:8" ht="42" x14ac:dyDescent="0.3">
      <c r="B6" s="207"/>
      <c r="C6" s="248"/>
      <c r="D6" s="38" t="s">
        <v>305</v>
      </c>
      <c r="E6" s="38" t="s">
        <v>306</v>
      </c>
      <c r="F6" s="38" t="s">
        <v>15</v>
      </c>
      <c r="G6" s="38" t="s">
        <v>313</v>
      </c>
    </row>
    <row r="7" spans="2:8" x14ac:dyDescent="0.3"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</row>
    <row r="8" spans="2:8" x14ac:dyDescent="0.3">
      <c r="B8" s="232" t="s">
        <v>168</v>
      </c>
      <c r="C8" s="233"/>
      <c r="D8" s="233"/>
      <c r="E8" s="233"/>
      <c r="F8" s="233"/>
      <c r="G8" s="234"/>
    </row>
    <row r="9" spans="2:8" ht="30.75" customHeight="1" x14ac:dyDescent="0.3">
      <c r="B9" s="235" t="s">
        <v>314</v>
      </c>
      <c r="C9" s="236"/>
      <c r="D9" s="236"/>
      <c r="E9" s="236"/>
      <c r="F9" s="236"/>
      <c r="G9" s="237"/>
    </row>
    <row r="10" spans="2:8" ht="78.75" customHeight="1" x14ac:dyDescent="0.3">
      <c r="B10" s="4"/>
      <c r="C10" s="11" t="s">
        <v>315</v>
      </c>
      <c r="D10" s="4">
        <v>350</v>
      </c>
      <c r="E10" s="4">
        <v>376</v>
      </c>
      <c r="F10" s="10">
        <f>E10/D10*100</f>
        <v>107.42857142857143</v>
      </c>
      <c r="G10" s="4"/>
    </row>
    <row r="11" spans="2:8" ht="42" x14ac:dyDescent="0.3">
      <c r="B11" s="4"/>
      <c r="C11" s="12" t="s">
        <v>316</v>
      </c>
      <c r="D11" s="4"/>
      <c r="E11" s="4"/>
      <c r="F11" s="10"/>
      <c r="G11" s="4"/>
    </row>
    <row r="12" spans="2:8" ht="42" x14ac:dyDescent="0.3">
      <c r="B12" s="17"/>
      <c r="C12" s="11" t="s">
        <v>317</v>
      </c>
      <c r="D12" s="186">
        <v>7</v>
      </c>
      <c r="E12" s="186">
        <v>0</v>
      </c>
      <c r="F12" s="10">
        <f t="shared" ref="F12" si="0">E12/D12*100</f>
        <v>0</v>
      </c>
      <c r="G12" s="17"/>
    </row>
    <row r="13" spans="2:8" x14ac:dyDescent="0.3">
      <c r="B13" s="36"/>
      <c r="C13" s="36"/>
      <c r="D13" s="36"/>
      <c r="E13" s="36"/>
      <c r="F13" s="36"/>
      <c r="G13" s="36"/>
    </row>
    <row r="14" spans="2:8" x14ac:dyDescent="0.3">
      <c r="B14" s="35"/>
      <c r="C14" s="35"/>
      <c r="D14" s="35"/>
      <c r="E14" s="35"/>
      <c r="F14" s="35"/>
      <c r="G14" s="35"/>
    </row>
    <row r="15" spans="2:8" x14ac:dyDescent="0.3">
      <c r="B15" s="35"/>
      <c r="C15" s="35"/>
      <c r="D15" s="35"/>
      <c r="E15" s="35"/>
      <c r="F15" s="35"/>
      <c r="G15" s="35"/>
    </row>
    <row r="16" spans="2:8" x14ac:dyDescent="0.3">
      <c r="B16" s="35"/>
      <c r="C16" s="35"/>
      <c r="D16" s="35"/>
      <c r="E16" s="35"/>
      <c r="F16" s="35"/>
      <c r="G16" s="35"/>
    </row>
    <row r="17" spans="2:7" x14ac:dyDescent="0.3">
      <c r="B17" s="35"/>
      <c r="C17" s="35"/>
      <c r="D17" s="35"/>
      <c r="E17" s="35"/>
      <c r="F17" s="35"/>
      <c r="G17" s="35"/>
    </row>
    <row r="18" spans="2:7" x14ac:dyDescent="0.3">
      <c r="B18" s="35"/>
      <c r="C18" s="35"/>
      <c r="D18" s="35"/>
      <c r="E18" s="35"/>
      <c r="F18" s="35"/>
      <c r="G18" s="35"/>
    </row>
    <row r="19" spans="2:7" x14ac:dyDescent="0.3">
      <c r="B19" s="35"/>
      <c r="C19" s="35"/>
      <c r="D19" s="35"/>
      <c r="E19" s="35"/>
      <c r="F19" s="35"/>
      <c r="G19" s="35"/>
    </row>
  </sheetData>
  <mergeCells count="8">
    <mergeCell ref="B8:G8"/>
    <mergeCell ref="B9:G9"/>
    <mergeCell ref="B1:H1"/>
    <mergeCell ref="B2:H2"/>
    <mergeCell ref="B3:H3"/>
    <mergeCell ref="D5:G5"/>
    <mergeCell ref="C5:C6"/>
    <mergeCell ref="B5:B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"/>
  <sheetViews>
    <sheetView tabSelected="1" topLeftCell="A7" workbookViewId="0">
      <selection activeCell="T11" sqref="T11"/>
    </sheetView>
  </sheetViews>
  <sheetFormatPr defaultRowHeight="14.4" x14ac:dyDescent="0.3"/>
  <sheetData>
    <row r="2" spans="1:18" ht="17.399999999999999" x14ac:dyDescent="0.3">
      <c r="B2" s="299" t="s">
        <v>365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18" ht="17.399999999999999" x14ac:dyDescent="0.3">
      <c r="B3" s="299" t="s">
        <v>404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</row>
    <row r="4" spans="1:18" ht="15" thickBot="1" x14ac:dyDescent="0.35"/>
    <row r="5" spans="1:18" ht="16.2" thickBot="1" x14ac:dyDescent="0.35">
      <c r="A5" s="300" t="s">
        <v>366</v>
      </c>
      <c r="B5" s="303" t="s">
        <v>367</v>
      </c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5"/>
      <c r="R5" s="115"/>
    </row>
    <row r="6" spans="1:18" ht="124.5" customHeight="1" thickBot="1" x14ac:dyDescent="0.35">
      <c r="A6" s="301"/>
      <c r="B6" s="303" t="s">
        <v>368</v>
      </c>
      <c r="C6" s="304"/>
      <c r="D6" s="304"/>
      <c r="E6" s="304"/>
      <c r="F6" s="304"/>
      <c r="G6" s="305"/>
      <c r="H6" s="303" t="s">
        <v>369</v>
      </c>
      <c r="I6" s="304"/>
      <c r="J6" s="304"/>
      <c r="K6" s="304"/>
      <c r="L6" s="304"/>
      <c r="M6" s="305"/>
      <c r="N6" s="303" t="s">
        <v>370</v>
      </c>
      <c r="O6" s="305"/>
      <c r="P6" s="306" t="s">
        <v>371</v>
      </c>
      <c r="Q6" s="306" t="s">
        <v>372</v>
      </c>
      <c r="R6" s="306" t="s">
        <v>373</v>
      </c>
    </row>
    <row r="7" spans="1:18" ht="78.75" customHeight="1" thickBot="1" x14ac:dyDescent="0.35">
      <c r="A7" s="301"/>
      <c r="B7" s="300" t="s">
        <v>374</v>
      </c>
      <c r="C7" s="303" t="s">
        <v>375</v>
      </c>
      <c r="D7" s="304"/>
      <c r="E7" s="304"/>
      <c r="F7" s="305"/>
      <c r="G7" s="300" t="s">
        <v>376</v>
      </c>
      <c r="H7" s="300" t="s">
        <v>377</v>
      </c>
      <c r="I7" s="303" t="s">
        <v>375</v>
      </c>
      <c r="J7" s="304"/>
      <c r="K7" s="304"/>
      <c r="L7" s="305"/>
      <c r="M7" s="306" t="s">
        <v>378</v>
      </c>
      <c r="N7" s="306" t="s">
        <v>379</v>
      </c>
      <c r="O7" s="306" t="s">
        <v>380</v>
      </c>
      <c r="P7" s="307"/>
      <c r="Q7" s="307"/>
      <c r="R7" s="307"/>
    </row>
    <row r="8" spans="1:18" ht="109.5" customHeight="1" x14ac:dyDescent="0.3">
      <c r="A8" s="301"/>
      <c r="B8" s="301"/>
      <c r="C8" s="300" t="s">
        <v>381</v>
      </c>
      <c r="D8" s="300" t="s">
        <v>382</v>
      </c>
      <c r="E8" s="116" t="s">
        <v>383</v>
      </c>
      <c r="F8" s="116" t="s">
        <v>385</v>
      </c>
      <c r="G8" s="301"/>
      <c r="H8" s="301"/>
      <c r="I8" s="300" t="s">
        <v>387</v>
      </c>
      <c r="J8" s="300" t="s">
        <v>382</v>
      </c>
      <c r="K8" s="300" t="s">
        <v>388</v>
      </c>
      <c r="L8" s="300" t="s">
        <v>389</v>
      </c>
      <c r="M8" s="307"/>
      <c r="N8" s="307"/>
      <c r="O8" s="307"/>
      <c r="P8" s="307"/>
      <c r="Q8" s="307"/>
      <c r="R8" s="307"/>
    </row>
    <row r="9" spans="1:18" ht="47.4" thickBot="1" x14ac:dyDescent="0.35">
      <c r="A9" s="302"/>
      <c r="B9" s="302"/>
      <c r="C9" s="302"/>
      <c r="D9" s="302"/>
      <c r="E9" s="117" t="s">
        <v>384</v>
      </c>
      <c r="F9" s="117" t="s">
        <v>386</v>
      </c>
      <c r="G9" s="302"/>
      <c r="H9" s="302"/>
      <c r="I9" s="302"/>
      <c r="J9" s="302"/>
      <c r="K9" s="302"/>
      <c r="L9" s="302"/>
      <c r="M9" s="308"/>
      <c r="N9" s="308"/>
      <c r="O9" s="308"/>
      <c r="P9" s="308"/>
      <c r="Q9" s="308"/>
      <c r="R9" s="308"/>
    </row>
    <row r="10" spans="1:18" ht="16.2" thickBot="1" x14ac:dyDescent="0.35">
      <c r="A10" s="118">
        <v>1</v>
      </c>
      <c r="B10" s="117">
        <v>2</v>
      </c>
      <c r="C10" s="117">
        <v>3</v>
      </c>
      <c r="D10" s="117">
        <v>4</v>
      </c>
      <c r="E10" s="117">
        <v>5</v>
      </c>
      <c r="F10" s="117">
        <v>6</v>
      </c>
      <c r="G10" s="117">
        <v>7</v>
      </c>
      <c r="H10" s="117">
        <v>8</v>
      </c>
      <c r="I10" s="117">
        <v>9</v>
      </c>
      <c r="J10" s="117">
        <v>10</v>
      </c>
      <c r="K10" s="117">
        <v>11</v>
      </c>
      <c r="L10" s="117">
        <v>12</v>
      </c>
      <c r="M10" s="117">
        <v>13</v>
      </c>
      <c r="N10" s="117">
        <v>14</v>
      </c>
      <c r="O10" s="117">
        <v>15</v>
      </c>
      <c r="P10" s="117">
        <v>16</v>
      </c>
      <c r="Q10" s="117">
        <v>17</v>
      </c>
      <c r="R10" s="117">
        <v>18</v>
      </c>
    </row>
    <row r="11" spans="1:18" ht="155.25" customHeight="1" thickBot="1" x14ac:dyDescent="0.35">
      <c r="A11" s="118" t="s">
        <v>390</v>
      </c>
      <c r="B11" s="117">
        <v>2</v>
      </c>
      <c r="C11" s="117">
        <v>2</v>
      </c>
      <c r="D11" s="117"/>
      <c r="E11" s="117"/>
      <c r="F11" s="117"/>
      <c r="G11" s="117">
        <v>2.5</v>
      </c>
      <c r="H11" s="117">
        <v>44</v>
      </c>
      <c r="I11" s="117">
        <v>44</v>
      </c>
      <c r="J11" s="117"/>
      <c r="K11" s="117"/>
      <c r="L11" s="117"/>
      <c r="M11" s="117">
        <v>4</v>
      </c>
      <c r="N11" s="117">
        <v>95</v>
      </c>
      <c r="O11" s="117">
        <v>2</v>
      </c>
      <c r="P11" s="117">
        <v>5.8</v>
      </c>
      <c r="Q11" s="117">
        <v>14.3</v>
      </c>
      <c r="R11" s="119" t="s">
        <v>391</v>
      </c>
    </row>
  </sheetData>
  <mergeCells count="24">
    <mergeCell ref="I8:I9"/>
    <mergeCell ref="J8:J9"/>
    <mergeCell ref="K8:K9"/>
    <mergeCell ref="L8:L9"/>
    <mergeCell ref="R6:R9"/>
    <mergeCell ref="M7:M9"/>
    <mergeCell ref="N7:N9"/>
    <mergeCell ref="O7:O9"/>
    <mergeCell ref="B2:L2"/>
    <mergeCell ref="B3:L3"/>
    <mergeCell ref="A5:A9"/>
    <mergeCell ref="B5:Q5"/>
    <mergeCell ref="B6:G6"/>
    <mergeCell ref="H6:M6"/>
    <mergeCell ref="N6:O6"/>
    <mergeCell ref="P6:P9"/>
    <mergeCell ref="Q6:Q9"/>
    <mergeCell ref="D8:D9"/>
    <mergeCell ref="B7:B9"/>
    <mergeCell ref="C7:F7"/>
    <mergeCell ref="G7:G9"/>
    <mergeCell ref="H7:H9"/>
    <mergeCell ref="I7:L7"/>
    <mergeCell ref="C8:C9"/>
  </mergeCells>
  <pageMargins left="0.19685039370078741" right="0.1968503937007874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2024-03-11T08:21:43Z</dcterms:modified>
</cp:coreProperties>
</file>