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  <sheet name="Лист4" sheetId="4" r:id="rId4"/>
    <sheet name="Лист6" sheetId="6" r:id="rId5"/>
    <sheet name="Лист7" sheetId="7" r:id="rId6"/>
  </sheets>
  <calcPr calcId="144525"/>
</workbook>
</file>

<file path=xl/calcChain.xml><?xml version="1.0" encoding="utf-8"?>
<calcChain xmlns="http://schemas.openxmlformats.org/spreadsheetml/2006/main">
  <c r="F10" i="6" l="1"/>
  <c r="H100" i="2"/>
  <c r="H98" i="2"/>
  <c r="H96" i="2"/>
  <c r="H92" i="2"/>
  <c r="H90" i="2"/>
  <c r="H52" i="2"/>
  <c r="E85" i="4" l="1"/>
  <c r="F56" i="4"/>
  <c r="F55" i="4"/>
  <c r="E56" i="4"/>
  <c r="E55" i="4"/>
  <c r="G68" i="4"/>
  <c r="G67" i="4"/>
  <c r="E19" i="4"/>
  <c r="F19" i="4"/>
  <c r="H78" i="2"/>
  <c r="L51" i="1"/>
  <c r="L47" i="1"/>
  <c r="M47" i="1"/>
  <c r="F85" i="4" l="1"/>
  <c r="H80" i="2" l="1"/>
  <c r="H24" i="2"/>
  <c r="H54" i="2" l="1"/>
  <c r="H46" i="2"/>
  <c r="H42" i="2"/>
  <c r="H40" i="2"/>
  <c r="H38" i="2"/>
  <c r="H34" i="2"/>
  <c r="H32" i="2"/>
  <c r="H30" i="2"/>
  <c r="H22" i="2"/>
  <c r="H84" i="2"/>
  <c r="H76" i="2"/>
  <c r="H14" i="3"/>
  <c r="H7" i="3" s="1"/>
  <c r="I14" i="3"/>
  <c r="I7" i="3" s="1"/>
  <c r="J14" i="3"/>
  <c r="J7" i="3" s="1"/>
  <c r="K45" i="3"/>
  <c r="F57" i="4"/>
  <c r="E57" i="4"/>
  <c r="F100" i="4"/>
  <c r="E100" i="4"/>
  <c r="G109" i="4"/>
  <c r="J10" i="1" l="1"/>
  <c r="J69" i="1"/>
  <c r="K69" i="1"/>
  <c r="I69" i="1"/>
  <c r="L46" i="1"/>
  <c r="M46" i="1"/>
  <c r="L75" i="1"/>
  <c r="M75" i="1"/>
  <c r="L29" i="3"/>
  <c r="K29" i="3"/>
  <c r="G66" i="4"/>
  <c r="I40" i="1"/>
  <c r="K42" i="3"/>
  <c r="K39" i="3"/>
  <c r="K37" i="3"/>
  <c r="K33" i="3"/>
  <c r="K35" i="3"/>
  <c r="K25" i="3"/>
  <c r="K27" i="3"/>
  <c r="K31" i="3"/>
  <c r="K23" i="3"/>
  <c r="K17" i="3"/>
  <c r="K19" i="3"/>
  <c r="K14" i="3"/>
  <c r="L70" i="1"/>
  <c r="L71" i="1"/>
  <c r="L72" i="1"/>
  <c r="L73" i="1"/>
  <c r="L74" i="1"/>
  <c r="L66" i="1"/>
  <c r="L68" i="1"/>
  <c r="L63" i="1"/>
  <c r="L62" i="1"/>
  <c r="L59" i="1"/>
  <c r="L58" i="1"/>
  <c r="L50" i="1"/>
  <c r="L45" i="1"/>
  <c r="L48" i="1"/>
  <c r="L49" i="1"/>
  <c r="L43" i="1"/>
  <c r="L44" i="1"/>
  <c r="L41" i="1"/>
  <c r="L42" i="1"/>
  <c r="L34" i="1"/>
  <c r="L35" i="1"/>
  <c r="L31" i="1"/>
  <c r="L29" i="1"/>
  <c r="L26" i="1"/>
  <c r="L27" i="1"/>
  <c r="L28" i="1"/>
  <c r="L25" i="1"/>
  <c r="L23" i="1"/>
  <c r="L21" i="1"/>
  <c r="L22" i="1"/>
  <c r="L19" i="1"/>
  <c r="L18" i="1"/>
  <c r="L17" i="1"/>
  <c r="L15" i="1"/>
  <c r="L13" i="1"/>
  <c r="L12" i="1"/>
  <c r="L11" i="1"/>
  <c r="G105" i="4"/>
  <c r="G106" i="4"/>
  <c r="G107" i="4"/>
  <c r="G108" i="4"/>
  <c r="G104" i="4"/>
  <c r="G91" i="4"/>
  <c r="G95" i="4"/>
  <c r="G97" i="4"/>
  <c r="G85" i="4"/>
  <c r="G79" i="4"/>
  <c r="G80" i="4"/>
  <c r="G81" i="4"/>
  <c r="G71" i="4"/>
  <c r="G73" i="4"/>
  <c r="G74" i="4"/>
  <c r="G75" i="4"/>
  <c r="G65" i="4"/>
  <c r="G69" i="4"/>
  <c r="G70" i="4"/>
  <c r="G63" i="4"/>
  <c r="G64" i="4"/>
  <c r="G60" i="4"/>
  <c r="G61" i="4"/>
  <c r="G62" i="4"/>
  <c r="G48" i="4"/>
  <c r="G49" i="4"/>
  <c r="G47" i="4"/>
  <c r="G38" i="4"/>
  <c r="G32" i="4"/>
  <c r="G33" i="4"/>
  <c r="G34" i="4"/>
  <c r="G35" i="4"/>
  <c r="G36" i="4"/>
  <c r="G37" i="4"/>
  <c r="G31" i="4"/>
  <c r="G27" i="4"/>
  <c r="G28" i="4"/>
  <c r="G29" i="4"/>
  <c r="G30" i="4"/>
  <c r="G25" i="4"/>
  <c r="G26" i="4"/>
  <c r="G20" i="4"/>
  <c r="G21" i="4"/>
  <c r="G22" i="4"/>
  <c r="G23" i="4"/>
  <c r="G18" i="4"/>
  <c r="L39" i="3"/>
  <c r="L37" i="3"/>
  <c r="L35" i="3"/>
  <c r="L23" i="3"/>
  <c r="L25" i="3"/>
  <c r="L27" i="3"/>
  <c r="L31" i="3"/>
  <c r="L33" i="3"/>
  <c r="L19" i="3"/>
  <c r="L17" i="3"/>
  <c r="L14" i="3"/>
  <c r="H88" i="2"/>
  <c r="H74" i="2"/>
  <c r="H72" i="2"/>
  <c r="H70" i="2"/>
  <c r="H68" i="2"/>
  <c r="H66" i="2"/>
  <c r="H50" i="2"/>
  <c r="H48" i="2"/>
  <c r="H44" i="2"/>
  <c r="H26" i="2"/>
  <c r="H20" i="2"/>
  <c r="H18" i="2"/>
  <c r="H15" i="2"/>
  <c r="H16" i="2"/>
  <c r="H10" i="2"/>
  <c r="H11" i="2"/>
  <c r="H12" i="2"/>
  <c r="H13" i="2"/>
  <c r="H14" i="2"/>
  <c r="H9" i="2"/>
  <c r="M73" i="1"/>
  <c r="M74" i="1"/>
  <c r="M70" i="1"/>
  <c r="M71" i="1"/>
  <c r="M72" i="1"/>
  <c r="M66" i="1"/>
  <c r="M68" i="1"/>
  <c r="M63" i="1"/>
  <c r="M62" i="1"/>
  <c r="M59" i="1"/>
  <c r="M58" i="1"/>
  <c r="M50" i="1"/>
  <c r="M51" i="1"/>
  <c r="M45" i="1"/>
  <c r="M48" i="1"/>
  <c r="M49" i="1"/>
  <c r="M44" i="1"/>
  <c r="M42" i="1"/>
  <c r="M43" i="1"/>
  <c r="M41" i="1"/>
  <c r="M34" i="1"/>
  <c r="M35" i="1"/>
  <c r="M31" i="1"/>
  <c r="M29" i="1"/>
  <c r="M26" i="1"/>
  <c r="M27" i="1"/>
  <c r="M28" i="1"/>
  <c r="M25" i="1"/>
  <c r="M23" i="1"/>
  <c r="M21" i="1"/>
  <c r="M22" i="1"/>
  <c r="M18" i="1"/>
  <c r="M19" i="1"/>
  <c r="M17" i="1"/>
  <c r="M15" i="1"/>
  <c r="M13" i="1"/>
  <c r="M12" i="1"/>
  <c r="M11" i="1"/>
  <c r="I61" i="1"/>
  <c r="J61" i="1"/>
  <c r="K61" i="1"/>
  <c r="F44" i="4"/>
  <c r="F78" i="4"/>
  <c r="F77" i="4"/>
  <c r="F76" i="4" s="1"/>
  <c r="F84" i="4"/>
  <c r="F83" i="4"/>
  <c r="F94" i="4"/>
  <c r="M61" i="1" l="1"/>
  <c r="F82" i="4"/>
  <c r="L7" i="3"/>
  <c r="L61" i="1"/>
  <c r="G19" i="4"/>
  <c r="E78" i="4"/>
  <c r="G78" i="4" s="1"/>
  <c r="E77" i="4"/>
  <c r="G77" i="4" s="1"/>
  <c r="E76" i="4"/>
  <c r="G76" i="4" s="1"/>
  <c r="E84" i="4"/>
  <c r="G84" i="4" s="1"/>
  <c r="E83" i="4"/>
  <c r="G83" i="4" s="1"/>
  <c r="E94" i="4"/>
  <c r="G94" i="4" s="1"/>
  <c r="E88" i="4"/>
  <c r="G55" i="4"/>
  <c r="K7" i="3"/>
  <c r="J65" i="1"/>
  <c r="K65" i="1"/>
  <c r="I65" i="1"/>
  <c r="F54" i="4"/>
  <c r="F11" i="4"/>
  <c r="E11" i="4"/>
  <c r="F15" i="4"/>
  <c r="E15" i="4"/>
  <c r="F14" i="4"/>
  <c r="E14" i="4"/>
  <c r="F13" i="4"/>
  <c r="F7" i="4" s="1"/>
  <c r="E13" i="4"/>
  <c r="F45" i="4"/>
  <c r="F10" i="4" s="1"/>
  <c r="F43" i="4"/>
  <c r="E43" i="4"/>
  <c r="E45" i="4"/>
  <c r="E44" i="4"/>
  <c r="G44" i="4" s="1"/>
  <c r="G57" i="4"/>
  <c r="G88" i="4"/>
  <c r="G100" i="4"/>
  <c r="F98" i="4"/>
  <c r="E98" i="4"/>
  <c r="K40" i="1"/>
  <c r="J40" i="1"/>
  <c r="K33" i="1"/>
  <c r="J33" i="1"/>
  <c r="I33" i="1"/>
  <c r="K10" i="1"/>
  <c r="I10" i="1"/>
  <c r="G56" i="4" l="1"/>
  <c r="F41" i="4"/>
  <c r="E54" i="4"/>
  <c r="G54" i="4" s="1"/>
  <c r="G45" i="4"/>
  <c r="G43" i="4"/>
  <c r="G13" i="4"/>
  <c r="G14" i="4"/>
  <c r="E12" i="4"/>
  <c r="I9" i="1"/>
  <c r="E41" i="4"/>
  <c r="G41" i="4" s="1"/>
  <c r="F12" i="4"/>
  <c r="G98" i="4"/>
  <c r="E10" i="4"/>
  <c r="G10" i="4" s="1"/>
  <c r="E9" i="4"/>
  <c r="G15" i="4"/>
  <c r="E7" i="4"/>
  <c r="G7" i="4" s="1"/>
  <c r="M65" i="1"/>
  <c r="L65" i="1"/>
  <c r="L10" i="1"/>
  <c r="L33" i="1"/>
  <c r="L40" i="1"/>
  <c r="L69" i="1"/>
  <c r="K9" i="1"/>
  <c r="M10" i="1"/>
  <c r="M33" i="1"/>
  <c r="M40" i="1"/>
  <c r="M69" i="1"/>
  <c r="F9" i="4"/>
  <c r="F8" i="4"/>
  <c r="E82" i="4"/>
  <c r="G82" i="4" s="1"/>
  <c r="J9" i="1"/>
  <c r="E8" i="4"/>
  <c r="F6" i="4" l="1"/>
  <c r="G12" i="4"/>
  <c r="G8" i="4"/>
  <c r="E6" i="4"/>
  <c r="L9" i="1"/>
  <c r="G9" i="4"/>
  <c r="M9" i="1"/>
  <c r="G6" i="4" l="1"/>
</calcChain>
</file>

<file path=xl/sharedStrings.xml><?xml version="1.0" encoding="utf-8"?>
<sst xmlns="http://schemas.openxmlformats.org/spreadsheetml/2006/main" count="869" uniqueCount="413">
  <si>
    <t>№ п/п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</si>
  <si>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</si>
  <si>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соисполнитель, участник</t>
  </si>
  <si>
    <t>Статус мероприятия</t>
  </si>
  <si>
    <t>Плановый срок реализации мероприятия</t>
  </si>
  <si>
    <t>Фактический срок реализации мероприятия</t>
  </si>
  <si>
    <t>дата начала</t>
  </si>
  <si>
    <t>дата окончания</t>
  </si>
  <si>
    <t>Расходы на реализацию муниципальной программы</t>
  </si>
  <si>
    <t>план, тыс.руб.</t>
  </si>
  <si>
    <t>кассовый план, тыс.руб.</t>
  </si>
  <si>
    <t>отклонение от кассового плана, %</t>
  </si>
  <si>
    <t>отклонение от плана, %</t>
  </si>
  <si>
    <t>Контракты на поставку товаров, выполнение работ, оказание услуг</t>
  </si>
  <si>
    <t>заключено, тыс.руб.</t>
  </si>
  <si>
    <t>оплачено,тыс.руб.</t>
  </si>
  <si>
    <t>отклонение, %</t>
  </si>
  <si>
    <t>кассовый расход, тыс.руб.</t>
  </si>
  <si>
    <t>Всего по муниципальной программе "Социальная поддержка граждан в Вейделевском районе 2015-2020 годы"</t>
  </si>
  <si>
    <t>1.1.</t>
  </si>
  <si>
    <t>Подпрограмма 1 "Социальная поддержка отдельных категорий граждан"</t>
  </si>
  <si>
    <t>Управление социальной защиты населения, управление культуры администрации Вейделевского района; Вейделевская местная организация «Всероссийское общество инвалидов» (по согласованию); Вейделевская местная организация Вейделевский районный Совет ветеранов (пенсионеров) войны, труда, Вооруженных Сил и правоохранительных органов (по согласованию); управление  физической культуры, спорта и  молодежной политики администрации Вейделевского района; главы администраций городского и сельских поселений (по согласованию)</t>
  </si>
  <si>
    <t>Управление социальной защиты населения</t>
  </si>
  <si>
    <t>1.1.1.</t>
  </si>
  <si>
    <t>Основное мероприятие 1.1.1. "Предоставление гражданам адресных субсидий на оплату жилого помещения и коммунальных услуг"</t>
  </si>
  <si>
    <t>1.1.2.</t>
  </si>
  <si>
    <t>Основное мероприятие 1.1.2. «Оплата жилищно-коммунальных услуг отдельным категориям граждан»</t>
  </si>
  <si>
    <t>1.1.3.</t>
  </si>
  <si>
    <t>Основное мероприятие 1.1.3.</t>
  </si>
  <si>
    <t>«Выплата инвалидам компенсаций страховых премий по договорам обязательного страхования гражданской ответственности владельцев транспортных средств»</t>
  </si>
  <si>
    <t>1.1.4.</t>
  </si>
  <si>
    <t>Основное мероприятие 1.1.4. "Осуществление ежегодной денежной выплаты лицам, награжденным знаком "Почетный донор России"</t>
  </si>
  <si>
    <t>1.1.5.</t>
  </si>
  <si>
    <t>Основное мероприятие 1.1.5. "Выплата пособия лицам, которым присвоено звание "Почетный гражданин Белгородской области"</t>
  </si>
  <si>
    <t>1.1.6.</t>
  </si>
  <si>
    <t>Основное мероприятие 1.1.6. "Оплата ежемесячных денежных выплат ветеранам труда, ветеранам военной службы"</t>
  </si>
  <si>
    <t>1.1.7.</t>
  </si>
  <si>
    <t>Основное мероприятие 1.1.7. "Оплата ежемесячных денежных выплат труженикам тыла"</t>
  </si>
  <si>
    <t>1.1.8.</t>
  </si>
  <si>
    <t>Основное мероприятие 1.1.8. "Оплата ежемесячных денежных выплат реабилитированным лицам"</t>
  </si>
  <si>
    <t>1.1.9.</t>
  </si>
  <si>
    <t>Основное мероприятие 1.1.9. "Оплата ежемесячных денежных выплат лицам, признаным пострадавшими от политических репрессий"</t>
  </si>
  <si>
    <t>1.1.10.</t>
  </si>
  <si>
    <t>Основное мероприятие 1.1.10. "Оплата ежемесячных денежных выплат лицам, родившимся в период с 22 июня 1923 года по 3 сентября 1945 года (Дети войны)"</t>
  </si>
  <si>
    <t>1.1.11.</t>
  </si>
  <si>
    <t>Основное мероприятие 1.1.11."Выплата субсидий ветеранам боевых действий и другим категориям военнослужащих"</t>
  </si>
  <si>
    <t>Основное мероприятие 1.1.12.</t>
  </si>
  <si>
    <t>«Выплата ежемесячных пособий отдельным категориям граждан (инвалидам боевых действий 1 и 2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риска)»</t>
  </si>
  <si>
    <t>1.1.12.</t>
  </si>
  <si>
    <t>1.1.13.</t>
  </si>
  <si>
    <t>Основное мероприятие 1.1.13. «Предоставление материальной и иной помощи для погребения»</t>
  </si>
  <si>
    <t>1.1.14.</t>
  </si>
  <si>
    <t>Основное мероприятие 1.1.14. «Выплата пособий малоимущим гражданам и гражданам, оказавшимся в тяжелой жизненной ситуации»</t>
  </si>
  <si>
    <t>Основное мероприятие 1.1.15. «Выплата муниципальной доплаты к пенсии»</t>
  </si>
  <si>
    <t>1.1.15.</t>
  </si>
  <si>
    <t>1.1.16.</t>
  </si>
  <si>
    <t>Основное мероприятие 1.1.16. "Осуществление переданных полномочий по предоставлению отдельных мер социальной поддержки граждан, подвергшихся радиации"</t>
  </si>
  <si>
    <t>1.1.17.</t>
  </si>
  <si>
    <t>Основное мероприятие 1.1.17. "Мероприятия в рамках подпрограммы "Социальная поддержка отдельных категорий граждан"</t>
  </si>
  <si>
    <t>1.1.18.</t>
  </si>
  <si>
    <t>Основное мероприятие 1.1.18. "Осуществление равной доступности услуг общественного транспорта для отдельных категорий граждан"</t>
  </si>
  <si>
    <t>2.</t>
  </si>
  <si>
    <t>Подпрограмма 2 "Социальное обслуживание населения"</t>
  </si>
  <si>
    <t>2.1.</t>
  </si>
  <si>
    <t>Основное мероприятие 2.1.1. "Обеспечение деятельности (оказание услуг) муниципальных учреждений, (организаций)"</t>
  </si>
  <si>
    <t>Основное мероприятие 2.1.2. «Осуществление полномочий по обеспечению права граждан на социальное обслуживание»</t>
  </si>
  <si>
    <t>2.1.2.</t>
  </si>
  <si>
    <t>2.1.3.</t>
  </si>
  <si>
    <t>Основное мероприятие 2.1.3. "Укрепление материально-технической базы учреждений социального обслуживания населения района</t>
  </si>
  <si>
    <t>Подпрограмма 3 «Социальная поддержка семьи и детей»</t>
  </si>
  <si>
    <t>3.</t>
  </si>
  <si>
    <t>3.1.1.</t>
  </si>
  <si>
    <t>Основное мероприятие 3.1.1. "Выплата ежемесячных пособий гражданам, имеющим детей"</t>
  </si>
  <si>
    <t>3.1.2.</t>
  </si>
  <si>
    <t>Основное мероприятие 3.1.2..«Выплата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материнством»</t>
  </si>
  <si>
    <t>3.1.3.</t>
  </si>
  <si>
    <t>Основное мероприятие 3.1.3. «Выплата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материнством»</t>
  </si>
  <si>
    <t>3.1.4.</t>
  </si>
  <si>
    <t>Основное мероприятие 3.1.4.«Ежемесячная денежная выплата, назначенная в случае рождения третьего ребенка или последующих детей до достижения ребенком возраста трех лет»</t>
  </si>
  <si>
    <t>Основное мероприятие 3.1.5. «Осуществление дополнительных мер социальной защиты семей, родивших третьего и последующих детей по предоставлению материнского (семейного) капитала»</t>
  </si>
  <si>
    <t>3.1.5.</t>
  </si>
  <si>
    <t>Основное мероприятие 3.2.1.  «Осуществление мер по социальной защите граждан, являющихся усыновителями"</t>
  </si>
  <si>
    <t>3.2.1.</t>
  </si>
  <si>
    <t>Основное мероприятие 3.2.2.«Содержание ребенка в семье опекуна и приемной семье, а также вознаграждение, причитающееся приемному родителю»</t>
  </si>
  <si>
    <t>3.2.2.</t>
  </si>
  <si>
    <t>Основное мероприятие 3.2.3.«Выплата единовременного пособия при всех формах устройства детей, лишенных родительского попечения, в семью»</t>
  </si>
  <si>
    <t>3.2.3.</t>
  </si>
  <si>
    <t>Основное мероприятие 3.2.4.  «Социальная поддержка детей-сирот и детей, оставшихся без попечения родителей, в части оплаты за содержание жилых помещений, закрепленных за детьми сиротами и капитальный ремонт»</t>
  </si>
  <si>
    <t>3.2.4.</t>
  </si>
  <si>
    <t>Основное мероприятие 3.3.1.  «Осуществление мер соцзащиты многодетных семей»</t>
  </si>
  <si>
    <t>3.3.1.</t>
  </si>
  <si>
    <t>3.3.2.</t>
  </si>
  <si>
    <t>Основное мероприятие 3.3.2."Мероприятия в рамках подпрограммы "Социальная поддержка семьи и детей"</t>
  </si>
  <si>
    <t>Подпрограмма 4 "Повышение эффективности оказания социальных услуг некомерческими общественными организациями"</t>
  </si>
  <si>
    <t>4.</t>
  </si>
  <si>
    <r>
      <t xml:space="preserve">Основное мероприятие 4.1.1. </t>
    </r>
    <r>
      <rPr>
        <sz val="11"/>
        <color rgb="FF000000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Поддержка социально- ориентированных некоммерческих организаций в рамках расходных обязательств, подлежащих исполнению в рамках подпрограммы «Повышение эффективности оказания социальных услуг некоммерческими общественными организациями»</t>
    </r>
  </si>
  <si>
    <t>4.1.1.</t>
  </si>
  <si>
    <t>4.1.2.</t>
  </si>
  <si>
    <r>
      <t xml:space="preserve">Основное мероприятие 4.1.2. </t>
    </r>
    <r>
      <rPr>
        <sz val="11"/>
        <color rgb="FF000000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Мероприятия в рамках подпрограммы «Повышение эффективности оказания социальных услуг некоммерческими общественными организациями»</t>
    </r>
  </si>
  <si>
    <t>Подпрограмма 5 "Доступная среда для инвалидов и маломобильных групп населения"</t>
  </si>
  <si>
    <t>5.</t>
  </si>
  <si>
    <t>Основное мероприятие 5.1.1. "Мероприятие в рамках подпрограммы "Доступная среда для инвалидов и маломобильных групп населения""</t>
  </si>
  <si>
    <t>5.1.1.</t>
  </si>
  <si>
    <t>Подпрограмма 6 "Обеспечение реализации муниципальной программы"</t>
  </si>
  <si>
    <t>6.</t>
  </si>
  <si>
    <t>Основное мероприятие 6.1.1.«Организация предоставления отдельных мер социальной защиты населения»</t>
  </si>
  <si>
    <t>6.1.1.</t>
  </si>
  <si>
    <t>6.1.2.</t>
  </si>
  <si>
    <t>Основное мероприятие 6.1.2.«Осуществление деятельности по опеке и попечительству в отношении несовершеннолетних и лиц из числа детей – сирот, оставшихся без попечения родителей»</t>
  </si>
  <si>
    <t>6.1.3.</t>
  </si>
  <si>
    <t xml:space="preserve">Основное мероприятие 6.1.3.«Осуществление деятельности по опеке и попечительству в отношении совершеннолетних лиц» </t>
  </si>
  <si>
    <t>6.1.4.</t>
  </si>
  <si>
    <t>Основное мероприятие 6.1.4. «Организация предоставления ежемесячных денежных компенсаций расходов по оплате жилищно – коммунальных услуг»</t>
  </si>
  <si>
    <t>6.1.5.</t>
  </si>
  <si>
    <t>Основное мероприятие 6.1.5. «Организация предоставления социального пособия на погребение»</t>
  </si>
  <si>
    <t>х</t>
  </si>
  <si>
    <t>Форма 2. Сведения о достижении значений целевых показателей</t>
  </si>
  <si>
    <t>№п/п</t>
  </si>
  <si>
    <t>Наименование целевого показателя</t>
  </si>
  <si>
    <t>Вид целевого показателя</t>
  </si>
  <si>
    <t>Ед.изм.</t>
  </si>
  <si>
    <t>Значение целевого показателя</t>
  </si>
  <si>
    <t>Отчетный период</t>
  </si>
  <si>
    <t>Базовый период (факт)</t>
  </si>
  <si>
    <t>План</t>
  </si>
  <si>
    <t>Факт</t>
  </si>
  <si>
    <t>Отклонение, %</t>
  </si>
  <si>
    <t>Обоснование отклонения фактического от планового значения</t>
  </si>
  <si>
    <t>Муниципальная программаМуниципальная программа «Социальная поддержка граждан в Вейделевском районе на 2015 – 2020 годы»</t>
  </si>
  <si>
    <t>Доля граждан, получающих меры социальной поддержки, от общей численности граждан, обратившихся за получением мер социальной поддержки в соответствии с нормативными правовыми актами Российской Федерации и  Белгородской области</t>
  </si>
  <si>
    <r>
      <t>Доля</t>
    </r>
    <r>
      <rPr>
        <sz val="11"/>
        <color rgb="FF000000"/>
        <rFont val="Times New Roman"/>
        <family val="1"/>
        <charset val="204"/>
      </rPr>
      <t xml:space="preserve">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учреждениях социального обслуживания населения</t>
    </r>
  </si>
  <si>
    <t>Доля многодетных семей, семей, воспитывающих детей – инвалидов, охваченных социально-культурными мероприятиями, в общем количестве семей данных  категорий</t>
  </si>
  <si>
    <t>Доля переданных на воспитание в семьи детей-сирот, детей, оставшихся без попечения родителей, в общей численности детей-сирот, детей, оставшихся без попечения родителей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</si>
  <si>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</t>
  </si>
  <si>
    <t>Достижение соотношения средней заработной платы социальных работников учреждений социальной защиты населения к средней заработной плате в Белгородской области</t>
  </si>
  <si>
    <t>Доля обеспеченных жильем отдельных категорий граждан</t>
  </si>
  <si>
    <t>Достижение соотношения средней заработной платы педагогических работников учреждения социальной защиты населения к средней заработной плате в Белгородской области</t>
  </si>
  <si>
    <t>Подпрограмма 1 «Социальная поддержка отдельных категорий граждан»</t>
  </si>
  <si>
    <t>Количество граждан, получивших меры социальной поддержки</t>
  </si>
  <si>
    <t>Основное мероприятие 1.1.1. «Предоставление гражданам адресных субсидий на оплату жилого помещения и коммунальных услуг»</t>
  </si>
  <si>
    <t>Количество семей, получивших субсидии на оплату жилого помещения и коммунальных услуг</t>
  </si>
  <si>
    <t>Количество отдельных категорий граждан получивших услуги по выплате ежемесячных денежных компенсаций расходов по оплате жилищно-коммунальных услуг</t>
  </si>
  <si>
    <t>Основное мероприятие 1.1.3. «Выплата инвалидам компенсаций страховых премий по договорам обязательного страхования гражданской ответственности владельцев транспортных средств»</t>
  </si>
  <si>
    <t>Количество инвалидов,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</t>
  </si>
  <si>
    <t>Основное мероприятие 1.1.4. «Осуществление ежегодной  денежной выплаты лицам, награжденным нагрудным знаком «Почетный донор России»»</t>
  </si>
  <si>
    <t>Количество лиц, награжденных нагрудным знаком «Почетный донор России», «Почетный донор СССР», получивших услуги по осуществлению ежегодной денежной выплаты</t>
  </si>
  <si>
    <t>Основное мероприятие 1.1.5.  «Выплата пособия лицам, которым присвоено звание «Почетный гражданин Белгородской области»»</t>
  </si>
  <si>
    <t>Количество лиц, которым присвоено звание «Почетный гражданин Белгородской области», получивших социальную поддержку</t>
  </si>
  <si>
    <t>Основное мероприятие 1.1.6. «Оплата ежемесячных денежных выплат ветеранам труда, ветеранам военной службы»</t>
  </si>
  <si>
    <t>Количество ветеранов труда, ветеранов военной службы, получивших услуги по оплате ежемесячных денежных выплат</t>
  </si>
  <si>
    <t>Основное мероприятие 1.1.7. «Оплата ежемесячных денежных выплат труженикам тыла»</t>
  </si>
  <si>
    <t>Количество тружеников тыла, получивших услуги по оплате ежемесячных денежных выплат</t>
  </si>
  <si>
    <t>Основное мероприятие 1.1.8. «Оплата ежемесячных денежных выплат реабилитированным лицам»</t>
  </si>
  <si>
    <t>Количество реабилитированных лиц, получивших услуги по оплате ежемесячных денежных выплат</t>
  </si>
  <si>
    <t>Основное мероприятие 1.1.9. «Оплата ежемесячных денежных выплат лицам, признанным пострадавшими от политических репрессий»</t>
  </si>
  <si>
    <t>Количество лиц, признанных пострадавшими от политических репрессий, получивших услуги по оплате ежемесячных денежных выплат</t>
  </si>
  <si>
    <t>Основное мероприятие 1.1.10. «Оплата ежемесячных денежных выплат  лицам, родившимся в период с 22 июня 1923 года по 3 сентября 1945 года (Дети войны)»</t>
  </si>
  <si>
    <t>Количество лиц, родившихся в период с 22 июня 1923 года по 03 сентября 1945 года (Дети войны), получивших услуги по оплате ежемесячных денежных выплат</t>
  </si>
  <si>
    <t>Основное мероприятие 1.1.11. «Выплата субсидий  ветеранам боевых действий и другим категориям военнослужащих»</t>
  </si>
  <si>
    <t>Количество ветеранов боевых действий и других категорий военнослужащих, привлекавшихся органами местной власти к разминированию территорий и объектов в период с 1943-1950 годов, получивших услуги по выплате субсидий</t>
  </si>
  <si>
    <t>Основное мероприятие 1.1.12. «Выплата ежемесячных пособий отдельным категориям граждан (инвалидам боевых действий 1 и 2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риска)»</t>
  </si>
  <si>
    <t>Количество отдельных категорий граждан (инвалидов боевых действий I и II групп, а также членов семей военнослужащих и сотрудников, погибших при исполнении обязанностей военной службы или служебных обязанностей в районах боевых действий; вдов погибших (умерших) ветеранов подразделений особого риска), получивших услуги на выплату ежемесячных пособий</t>
  </si>
  <si>
    <t>Количество граждан, обратившихся за материальной помощью на погребение</t>
  </si>
  <si>
    <t>Количество граждан, обратившихся за социальной помощью</t>
  </si>
  <si>
    <t>Количество граждан, обратившихся за пенсией по выслуге лет</t>
  </si>
  <si>
    <t>Основное мероприятие 1.1.16. «Осуществление переданных полномочий по предоставлению отдельных мер социальной поддержки граждан, подвергшихся радиации»</t>
  </si>
  <si>
    <t>Количество граждан получивших пособия и компенсации</t>
  </si>
  <si>
    <t xml:space="preserve">Основное мероприятие 1.1.17. «Мероприятия в рамках подпрограммы «Социальная поддержка отдельных категорий граждан»» </t>
  </si>
  <si>
    <t>Доля  граждан, принявших участие в мероприятиях</t>
  </si>
  <si>
    <t>Основное мероприятие 1.1.18. «Осуществление равной доступности услуг общественного транспорта для отдельных категорий граждан»</t>
  </si>
  <si>
    <t>Доля реализованных проездных билетов на территории Вейделевского района</t>
  </si>
  <si>
    <t>Подпрограмма 2 «Социальное обслуживание населения»</t>
  </si>
  <si>
    <t>Количество граждан получивших социальные услуги</t>
  </si>
  <si>
    <t>Основное мероприятие 2.1.1. «Обеспечение деятельности (оказание услуг) муниципальных учреждений, (организаций)»</t>
  </si>
  <si>
    <t>2.1.1.</t>
  </si>
  <si>
    <t>Количество учреждений предоставляющих  социальные услуги</t>
  </si>
  <si>
    <t>Доля граждан, получивших социальные услуги в учреждениях социального обслуживания,</t>
  </si>
  <si>
    <t>Основное мероприятие 2.1.3.«Укрепление материально-технической базы учреждений социального обслуживания населения района»</t>
  </si>
  <si>
    <t xml:space="preserve">Количество объектов социальной сферы,
запланированных на проведение капитального ремонта
</t>
  </si>
  <si>
    <t>Доля семей с детьми, получивших меры социальной поддержки, от общей численности семей, обратившихся за получением мер социальной поддержки</t>
  </si>
  <si>
    <t>Основное мероприятие 3.1.1.«Выплата ежемесячных пособий гражданам, имеющим детей»</t>
  </si>
  <si>
    <t>Количество граждан, имеющих детей, получивших меры социальной поддержки по выплате ежемесячного пособия</t>
  </si>
  <si>
    <t>Основное мероприятие 3.1.2.«Выплата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материнством»</t>
  </si>
  <si>
    <t>Количество граждан, не подлежащих обязательному страхованию на случай временной нетрудоспособности и в связи с материнством, получившим меры социальной поддержки по выплате пособий по уходу за ребенком до достижения им возраста полутора лет</t>
  </si>
  <si>
    <t>Основное мероприятие 3.1.3. «Выплата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</si>
  <si>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Количество граждан, не подлежащих обязательному страхованию на случай временной нетрудоспособности и в связи с материнством, получившим меры социальной поддержки по выплате пособий при рождении ребенка</t>
  </si>
  <si>
    <t>Основное мероприятие 3.1.4. «Ежемесячная денежная выплата, назначенная в случае рождения третьего ребенка или последующих детей до достижения ребенком возраста трех лет»</t>
  </si>
  <si>
    <t>Количество граждан, получивших меры социальной поддержки по ежемесячной денежной выплате, назначаемой в случае рождения третьего ребенка или последующих детей до достижения ребенком возраста трех лет</t>
  </si>
  <si>
    <t>Количество семей, родивших третьего и  последующих детей получивших меры социальной поддержки по предоставлению регионального материнского (семейного) капитала</t>
  </si>
  <si>
    <t>Основное мероприятие 3.2.1.  «Осуществление мер по социальной защите граждан, являющихся усыновителями»</t>
  </si>
  <si>
    <t>Количество граждан, являющихся усыновителями, получивших меры социальной поддержки</t>
  </si>
  <si>
    <t>Количество граждан,  получающих  меры социальной поддержки на содержание ребенка в семье опекуна и приемной семье, а так же вознаграждение, причитающееся приемному родителю</t>
  </si>
  <si>
    <t>Количество граждан,  получающих  меры социальной поддержки по выплате единовременного пособия при всех формах устройства детей,  лишенных родительского попечения, в семью</t>
  </si>
  <si>
    <t>Количество детей-сирот, оставшихся без попечения родителей,  получающих  меры социальной поддержки в части оплаты за содержание жилых помещений, закрепленных за детьми – сиротами, и капитального ремонта</t>
  </si>
  <si>
    <t>Количество многодетных семей, получивших меры социальной поддержки по осуществлению мер социальной защиты</t>
  </si>
  <si>
    <t>Основное мероприятие 3.3.2. «Мероприятия в рамках подпрограммы «Социальная поддержка семьи и детей»»</t>
  </si>
  <si>
    <t>Доля семей с детьми,  охваченных социально-культурными мероприятиями, в общем количестве семей данной  категории</t>
  </si>
  <si>
    <t>Подпрограмма 4 «Повышение эффективности оказания социальных услуг некоммерческими общественными организациями».</t>
  </si>
  <si>
    <t>Доля граждан, которым оказаны социальные услуги  некоммерческими организациями</t>
  </si>
  <si>
    <t xml:space="preserve">Основное мероприятие 4.1.1. «Поддержка социально- ориентированных некоммерческих организаций в рамках расходных обязательств, подлежащих исполнению в рамках подпрограммы «Повышение эффективности оказания социальных услуг некоммерческими общественными организациями»
</t>
  </si>
  <si>
    <t>Количество некоммерческих организаций  предоставляющих  социальные услуги</t>
  </si>
  <si>
    <t>Основное мероприятие 4.1.2. «Мероприятия в рамках подпрограммы «Повышение эффективности оказания социальных услуг некоммерческими общественными организациями»</t>
  </si>
  <si>
    <t>Доля граждан, принимающих участие в мероприятиях</t>
  </si>
  <si>
    <t xml:space="preserve">Подпрограмма 5 «Доступная среда для инвалидов и маломобильных групп населения»
</t>
  </si>
  <si>
    <t>Основное мероприятие 5.1.1. «Мероприятия в рамках подпрограммы «Доступная среда для инвалидов и маломобильных групп населения»»</t>
  </si>
  <si>
    <t>прогрессирующий</t>
  </si>
  <si>
    <t>%</t>
  </si>
  <si>
    <t>шт.</t>
  </si>
  <si>
    <t>семьи</t>
  </si>
  <si>
    <t>человек</t>
  </si>
  <si>
    <t>Форма 3. Сведения об использовании бюджетных ассигнований</t>
  </si>
  <si>
    <t xml:space="preserve">Наименование муниципальной
программы, подпрограммы, основного
мероприятия,
мероприятия
</t>
  </si>
  <si>
    <t>Ответственный исполнитель, соисполнители, участники</t>
  </si>
  <si>
    <t>Код бюджетной классификации</t>
  </si>
  <si>
    <t>ГРБС</t>
  </si>
  <si>
    <t>РзПр</t>
  </si>
  <si>
    <t>ЦСР</t>
  </si>
  <si>
    <t>ВР</t>
  </si>
  <si>
    <t>Расходы местного бюджета</t>
  </si>
  <si>
    <t>план, тыс. рублей</t>
  </si>
  <si>
    <t>кассовый план, тыс. рублей</t>
  </si>
  <si>
    <t>кассовый расход, тыс. рублей</t>
  </si>
  <si>
    <t>всего, в том числе:</t>
  </si>
  <si>
    <t xml:space="preserve">Ответственный исполнитель - 
Управление социальной защиты населения
</t>
  </si>
  <si>
    <t xml:space="preserve">Соисполнители, участники: администрация
Вейделевского района;
управление финансов и налоговой  политики администрации Вейделевского района; управление строительства, ЖКХ,  транспорта, связи, архитектуры и градостроительства администрации района;  управление образования администрации района; управление культуры администрации района; управление  физической культуры, спорта и  молодежной политики администрации Вейделевского района;  ОГБУЗ «Вейделевская ЦРБ» (по согласованию); ОКУ «Вейделевский районный центр занятости населения» (по согласованию); Вейделевская местная организация «Всероссийское общество инвалидов» (по согласованию); Вейделевская местная организация «Всероссийское общество слепых» (по согласованию); Вейделевская местная организация Вейделевский районный Совет ветеранов (пенсионеров) войны, труда, Вооруженных Сил и правоохранительных органов (по согласованию), главы администраций городского и сельских поселений (по согласованию)
</t>
  </si>
  <si>
    <t>Муниципальная программа«Социальная поддержка граждан в Вейделевском районе на 2015-2020 годы»</t>
  </si>
  <si>
    <t>всего, в том числе</t>
  </si>
  <si>
    <t xml:space="preserve">Соисполнители: </t>
  </si>
  <si>
    <t>управление культуры администрации района; управление  физической культуры, спорта и  молодежной политики администрации Вейделевского района;  Вейделевская местная организация «Всероссийское общество инвалидов» (по согласованию); Вейделевская местная организация «Всероссийское общество слепых» (по согласованию); Вейделевская местная организация Вейделевский районный Совет ветеранов (пенсионеров) войны, труда, Вооруженных Сил и правоохранительных органов (по согласованию), главы администраций городского и сельских поселений (по согласованию)</t>
  </si>
  <si>
    <t>участник – управление социальной защиты населения администрации Вейделевского района</t>
  </si>
  <si>
    <t>в том числе</t>
  </si>
  <si>
    <t>Основное мероприятие 1.1.15. Выплата муниципальной доплаты к пенсии</t>
  </si>
  <si>
    <t xml:space="preserve">Основное мероприятие 1.1.17. Мероприятия в рамках подпрограммы «Социальная поддержка отдельных категорий граждан» </t>
  </si>
  <si>
    <t>Основное мероприятие 1.1.18. Осуществление равной доступности услуг общественного транспорта для отдельных категорий граждан</t>
  </si>
  <si>
    <t>Обеспечение деятельности (оказание услуг) муниципальных учреждений, (организаций)</t>
  </si>
  <si>
    <t>Ответственный исполнитель Управление социальной защиты населения</t>
  </si>
  <si>
    <t xml:space="preserve">Основное мероприятие 3.3.2. </t>
  </si>
  <si>
    <t>Мероприятия в рамках подпрограммы «Социальная поддержка семьи и детей»</t>
  </si>
  <si>
    <t>Ответственный исполнитель Управление социальной защиты населения, управление культуры администрации Вейделевского района; Вейделевская местная организация «Всероссийское общество инвалидов» (по согласованию); Вейделевская местная организация «Всероссийское общество слепых» (по согласованию)</t>
  </si>
  <si>
    <t>Подпрограмма 4 «Повышение эффективности оказания социальных услуг некоммерческими общественными организациями»</t>
  </si>
  <si>
    <t>Основное меро-приятие 4.1.2. Мероприятия в рамках подпрограммы «Повышение эффективности оказания социальных услуг некоммерческими общественными организациями»</t>
  </si>
  <si>
    <t xml:space="preserve">Ответственный исполнитель </t>
  </si>
  <si>
    <t>Управление социальной защиты населения, управление культуры администрации Вейделевского района; Вейделевская местная организация «Всероссийское общество инвалидов» (по согласованию)</t>
  </si>
  <si>
    <t>Подпрограмма 5 «Доступная среда»</t>
  </si>
  <si>
    <t>Основное мероприятие 5.1.1.  Мероприятия в рамках подпрограммы  «Доступная среда для инвалидов и маломобильных групп населения»</t>
  </si>
  <si>
    <t>0442999</t>
  </si>
  <si>
    <t>0432999</t>
  </si>
  <si>
    <t>0420059</t>
  </si>
  <si>
    <t>0442382</t>
  </si>
  <si>
    <t>0411261</t>
  </si>
  <si>
    <t xml:space="preserve">Соисполнители: 
управление культуры администрации района; управление  физической культуры, спорта и  молодежной политики администрации Вейделевского района;  Вейделевская местная организация «Всероссийское общество инвалидов» (по согласованию); Вейделевская местная организация «Всероссийское общество слепых» (по согласованию); Вейделевская местная организация Вейделевский районный Совет ветеранов (пенсионеров) войны, труда, Вооруженных Сил и правоохранительных органов (по согласованию), главы администраций городского и сельских поселений (по согласованию)
</t>
  </si>
  <si>
    <t xml:space="preserve">Форма 4. Сведения о ресурсном обеспечении муниципальной программы </t>
  </si>
  <si>
    <t>Наименование программы, подпрограммы, основного мероприятия, мероприятия</t>
  </si>
  <si>
    <t>Источник ресурсного обеспечения</t>
  </si>
  <si>
    <t>План, тыс. рублей</t>
  </si>
  <si>
    <t>Кассовый расход, тыс. рублей</t>
  </si>
  <si>
    <t>федеральный бюджет</t>
  </si>
  <si>
    <t>областной бюджет</t>
  </si>
  <si>
    <t>консолидированный бюджет Вейделевского района</t>
  </si>
  <si>
    <t>территориальные внебюджетные фонды</t>
  </si>
  <si>
    <t>иные источники</t>
  </si>
  <si>
    <t>Муниципальная программа«Социальная поддержка граждан в Вейделевском районе на 2015 – 2020 годы»</t>
  </si>
  <si>
    <t>1.</t>
  </si>
  <si>
    <t>Подпрограмма 1«Социальная поддержка отдельных категорий граждан»</t>
  </si>
  <si>
    <t>Основное мероприятие 1.1.1 Предоставление гражданам адресных субсидий на оплату жилого помещения и коммунальных услуг</t>
  </si>
  <si>
    <t xml:space="preserve">Основное мероприятие 1.1.3.
«Выплата инвалидам компенсаций страховых премий по договорам обязательного страхования гражданской ответственности владельцев транспортных средств»
</t>
  </si>
  <si>
    <t xml:space="preserve">Основное мероприятие 1.1.4.
«Осуществление ежегодной  денежной выплаты лицам, награжденным нагрудным знаком «Почетный донор России»»
</t>
  </si>
  <si>
    <t xml:space="preserve">Основное мероприятие 1.1.5.
 «Выплата пособия лицам, которым присвоено звание «Почетный гражданин Белгородской области»»
</t>
  </si>
  <si>
    <t xml:space="preserve">Основное мероприятие 1.1.6.
«Оплата ежемесячных денежных выплат ветеранам труда, ветеранам военной службы»
</t>
  </si>
  <si>
    <t xml:space="preserve">Основное мероприятие 1.1.7.
«Оплата ежемесячных денежных выплат труженикам тыла»
</t>
  </si>
  <si>
    <t xml:space="preserve">Основное мероприятие 1.1.8.
«Оплата ежемесячных денежных выплат реабилитированным лицам»
</t>
  </si>
  <si>
    <t xml:space="preserve">Основное мероприятие 1.1.9.
«Оплата ежемесячных денежных выплат лицам, признанным пострадавшими от политических репрессий»
</t>
  </si>
  <si>
    <t xml:space="preserve">Основное мероприятие 1.1.10.
«Оплата ежемесячных денежных выплат  лицам, родившимся в период с 22 июня 1923 года по 3 сентября 1945 года (Дети войны)»
</t>
  </si>
  <si>
    <t xml:space="preserve">Основное мероприятие 1.1.11.
«Выплата субсидий  ветеранам боевых действий и другим категориям военнослужащих»
</t>
  </si>
  <si>
    <t xml:space="preserve">Основное мероприятие 1.1.12.
«Выплата ежемесячных пособий отдельным категориям граждан (инвалидам боевых действий 1 и 2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риска)»
</t>
  </si>
  <si>
    <t xml:space="preserve">Основное мероприятие 1.1.16.
«Осуществление переданных полномочий по предоставлению отдельных мер социальной поддержки граждан, подвергшихся радиации»
</t>
  </si>
  <si>
    <t xml:space="preserve">Основное мероприятие 1.1.17.
«Мероприятия в рамках подпрограммы «Социальная поддержка отдельных категорий граждан»» 
</t>
  </si>
  <si>
    <t xml:space="preserve">Подпрограмма 2 
«Социальное обслуживание населения»
</t>
  </si>
  <si>
    <t>Основное мероприятие 2.1.1Обеспечение деятельности (оказание услуг) муниципальных учреждений, (организаций)</t>
  </si>
  <si>
    <t>Основное мероприятие 2.1.2 Осуществление полномочий по обеспечению права граждан на социальное обслуживание</t>
  </si>
  <si>
    <t>Основное мероприятие 2.1.3 Укрепление материально-технической базы учреждений социального обслуживания населения района</t>
  </si>
  <si>
    <t>Основное мероприятие 3.1.1 Выплата ежемесячных пособий гражданам, имеющим детей</t>
  </si>
  <si>
    <t>Основное мероприятие 3.1.2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</si>
  <si>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Основное мероприятие 3.1.3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</si>
  <si>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Основное мероприятие 3.1.4 Ежемесячная денежная выплата, назначенная в случае рождения третьего ребенка или последующих детей до достижения ребенком возраста трех лет</t>
  </si>
  <si>
    <t>Основное мероприятие 3.1.5 Осуществление дополнительных мер социальной защиты семей, родивших третьего и последующих детей по предоставлению материнского (семейного) капитала</t>
  </si>
  <si>
    <t>Основное мероприятие 3.2.1 Осуществление мер по социальной защите граждан, являющихся усыновителями</t>
  </si>
  <si>
    <t>Основное мероприятие 3.2.2 Содержание ребенка в семье опекуна и приемной семье, а также вознаграждение, причитающееся приемному родителю</t>
  </si>
  <si>
    <t>Основное мероприятие 3.2.3 Выплата единовременного пособия при всех формах устройства детей, лишенных родительского попечения, в семью</t>
  </si>
  <si>
    <t>Основное мероприятие 3.2.4 Социальная поддержка детей-сирот и детей, оставшихся без попечения родителей, в части оплаты за содержание жилых помещений, закрепленных за детьми сиротами и капитальный ремонт</t>
  </si>
  <si>
    <t>Основное мероприятие 3.3.1 Осуществление мер соцзащиты многодетных семей</t>
  </si>
  <si>
    <t>Основное мероприятие 3.3.2 Мероприятия в рамках подпрограммы «Социальная поддержка семьи и детей»</t>
  </si>
  <si>
    <t xml:space="preserve">Подпрограмма 4 «Повышение эффективности оказания социальных услуг некоммерческими общественными организациями»
</t>
  </si>
  <si>
    <t>Основное мероприятие 4.1.1 Поддержка социально- ориентированных некоммерческих организаций в рамках расходных обязательств, подлежащих исполнению в рамках подпрограммы «Повышение эффективности оказания социальных услуг некоммерческими общественными организациями»</t>
  </si>
  <si>
    <t>Основное мероприятие 4.1.2 Мероприятия в рамках подпрограммы «Повышение эффективности оказания социальных услуг некоммерческими общественными организациями»</t>
  </si>
  <si>
    <t>Подпрограмма 5 «Доступная среда для инвалидов и других маломобильных групп населения»</t>
  </si>
  <si>
    <t>Основное мероприятие 5.1.1 Мероприятия в рамках подпрограммы «Доступная среда для инвалидов и  маломобильных групп населения»</t>
  </si>
  <si>
    <t>Подпрограмма 6 «Обеспечение   реализации муниципальной  программы»</t>
  </si>
  <si>
    <t>Основное мероприятие 6.1.1.Организация предоставления отдельных мер социальной защиты населения</t>
  </si>
  <si>
    <t>Основное мероприятие 6.1.2 Осуществление деятельности по опеке и попечительству в отношении несовершеннолетних и лиц из числа детей – сирот, оставшихся без попечения родителей</t>
  </si>
  <si>
    <t>Основное мероприятие 6.1.3 Осуществление деятельности по опеке и попечительству в отношении совершеннолетних лиц</t>
  </si>
  <si>
    <t>Основное мероприятие 6.1.4. Организация предоставления ежемесячных денежных компенсаций расходов по оплате жилищно – коммунальных услуг</t>
  </si>
  <si>
    <t>Основное мероприятие 6.1.5 Организация предоставления социального пособия на погребение</t>
  </si>
  <si>
    <t>план</t>
  </si>
  <si>
    <t>факт</t>
  </si>
  <si>
    <t>Форма 6. Сведения о выполнении сводных показателей</t>
  </si>
  <si>
    <t xml:space="preserve">муниципальных заданий по муниципальной программе </t>
  </si>
  <si>
    <t>Наименование услуги, показателя объема услуги, подпрограммы, основного мероприятия</t>
  </si>
  <si>
    <t>Значение показателя объема услуги</t>
  </si>
  <si>
    <t>причины отклонений</t>
  </si>
  <si>
    <t>Основное мероприятие 2.1.  Обеспечение деятельности (оказание услуг) муниципальных учреждений, (организаций)</t>
  </si>
  <si>
    <t>Социальное обслуживание пожилых граждан и инвалидов в целях содействия решению проблем, возникших в связи с трудной жизненной ситуацией</t>
  </si>
  <si>
    <t>Организация содержания престарелых и инвалидов в стационарных учреждениях</t>
  </si>
  <si>
    <t>Организация содержания детей в социально-реабилитационном центре для несовершеннолетних</t>
  </si>
  <si>
    <t>Основное мероприятие 4.1.1. Поддержка социально- ориентированных некоммерческих организаций в рамках расходных обязательств, подлежащих исполнению в рамках подпрограммы «Повышение эффективности оказания социальных услуг некоммерческими общественными организациями»</t>
  </si>
  <si>
    <t>5.1.2.</t>
  </si>
  <si>
    <t>Основное мероприятие "Реализация мероприятий в рамках подпрограммы Российской Федерации "Доступная среда"</t>
  </si>
  <si>
    <t>1.1.17.2.1</t>
  </si>
  <si>
    <t>Управление социальной защиты населения; БУСОССЗН "КЦСОН" Вейделевского района</t>
  </si>
  <si>
    <t>4.1.3.</t>
  </si>
  <si>
    <t>Управление социальной защиты населения; БУСОССЗН "КЦСОН" Вейделевского района; управление физической культуры, спорта и молодежной политики администрации Вейделевского района; УПФР РФ в Вейделевском районе; Священнослужители Вейделевского района</t>
  </si>
  <si>
    <t>2.1.2.1.</t>
  </si>
  <si>
    <t>3.1.6.</t>
  </si>
  <si>
    <t>Основное мероприятие 3.1.6 "Ежемесячная денежная выплата, назначенная в случае рождения первого или последующего ребенка до достижения ребенком возраста одного года"</t>
  </si>
  <si>
    <t>Основное мероприятие 3.1.6. Ежемесячная денежная выплата, назначенная в случае рождения первого или последующего ребенка до достижения ребенком возраста одного года</t>
  </si>
  <si>
    <t>Ежемесячная денежная выплата, назначенная в случае рождения первого или последующего ребенка до достижения ребенком возраста одного года</t>
  </si>
  <si>
    <t xml:space="preserve">Основное мероприятие 3.1.6. </t>
  </si>
  <si>
    <t>6.1.6.</t>
  </si>
  <si>
    <t>Основное мероприятие 6.1.6. "осуществление мер социальной защиты отдельных категорий работников учреждений, занятых в секторе социального обслуживания, проживающих и (или) работающих в сельской местности</t>
  </si>
  <si>
    <t>1.1.19.</t>
  </si>
  <si>
    <t>Основное мероприятие 1.1.19. "Иные межбюджетные трансферты на выплату компенсации расходов в целях соблюдения утвержденных предельных (максимальных) индексов изменения размера вносимой гражданской платы за коммунальные услуги</t>
  </si>
  <si>
    <t>Основное мероприятие 5.1.2. "Реализация мероприятий в рамках подпрограммы Российской Федерации "Доступная среда"</t>
  </si>
  <si>
    <t>Основное мероприятие 3.1.6. "Ежемесячная денежная выплата, назначенная в случае рождения первого или последующего ребенка до достижения возраста одного года"</t>
  </si>
  <si>
    <t>Ежемесячная денежная выплата, назначенная в случае рождения первого или последующего ребенка до достижения возраста одного года</t>
  </si>
  <si>
    <t>2.1.2.2.</t>
  </si>
  <si>
    <t>Проект 2.1.2.2. "Оказание помощи в благоустройстве придворовых территорий одиноко проживающих граждан Вейделевского района "Территория чистоты""</t>
  </si>
  <si>
    <t>Проект «Передача опыта, знаний, мастерства пожилых людей молодому поколению через социально-значимую и творческую деятельность "Связь поколений»</t>
  </si>
  <si>
    <t>5.1.1.1.</t>
  </si>
  <si>
    <t>Проект "Создание информационно-аналитической системы с привязкой к социальным сетям и видео контенту "Жизнь в районе.доступная среда"</t>
  </si>
  <si>
    <t>6.1.7.</t>
  </si>
  <si>
    <t>6.1.8.</t>
  </si>
  <si>
    <t>Управление социальной защиты населения администрации Вейделевского района</t>
  </si>
  <si>
    <t>3.2.6.</t>
  </si>
  <si>
    <t>3.2.7.</t>
  </si>
  <si>
    <t>Проект "Внедрение основной образовательной программы дошкольного образования "От рождения до школы" в МУ СОССЗН "Вейделевского района "Социально-реабилитационный центр для несовершеннолетних"</t>
  </si>
  <si>
    <t>МУ Вейделевского района  "ЦСПСИД "Семья"</t>
  </si>
  <si>
    <t>3.2.8.</t>
  </si>
  <si>
    <t>Проект "Развитие волонтерского движения в муниципальном учреждении Вейделевского района "Центр социальной помощи семье и детям "Семья"</t>
  </si>
  <si>
    <t>3.2.9.</t>
  </si>
  <si>
    <t>Проект "Организация школы будущей семьи на территории Вейделевского района "Счастливая семья - прочная семья"</t>
  </si>
  <si>
    <t>УСЗН администрации района, управление ФК, спорта  и МП администрации района, отдел ЗАГС администрации района, управление образования администрации района, ОГА ПОУ "Вейделевский агротехнологический техникум имени Грязнова В.М.", ОГБУЗ "Вейделевская ЦРБ", администрации городского и сельских поселений, Вейделевское благочиние.</t>
  </si>
  <si>
    <t>3.3.2.6</t>
  </si>
  <si>
    <t>Проект "Соработничество администрации Вейделевского района и Вейделевского благочиния по улучшению демографической ситуации в районе"</t>
  </si>
  <si>
    <t xml:space="preserve">Управление социальной защиты населения, управление культуры
администрации Вейделевского района, управление образования администрации района, управление ФК, спорта и МП администрации района, ОГБУЗ «Вейделевская ЦРБ» (по согласованию), главы администраций городского и сельских поселений (по согласованию), Священнослужители Вейделевского района;
</t>
  </si>
  <si>
    <t>Проект «Ознакомление сотрудников системы социальной защиты населения Вейделевского района с российским программным обеспечением».</t>
  </si>
  <si>
    <t xml:space="preserve">Управление социальной защиты населения
администрации
Вейделевского района, БУСОССЗН «КЦСОН» Вейделевского района, МУ Вейделевского района "ЦСПСиД "Семья"
</t>
  </si>
  <si>
    <t>Оптимизация процесса оказания государственной услуги по приему и регистрации документов, необходимых для назначения и выплаты ежемесячной денежной компенсации на оплату жилого помещения и коммунальных услуг</t>
  </si>
  <si>
    <t>6.1.9.</t>
  </si>
  <si>
    <t>6.1.10.</t>
  </si>
  <si>
    <t>6.1.11.</t>
  </si>
  <si>
    <t>Оптимизация процесса приема и регистрация документов, необходимых для реализации единых социальных проездных билетов</t>
  </si>
  <si>
    <t>Оптимизация процесса оказания государственной услуги по признанию семьи (одиноко проживающего гражданина) малоимущей</t>
  </si>
  <si>
    <t>"Оптимизация процесса оформления документов для назначения и выплаты пособий на ребенка"</t>
  </si>
  <si>
    <r>
      <t xml:space="preserve">Форма 1. Общие сведения о реализации муниципальной программы </t>
    </r>
    <r>
      <rPr>
        <b/>
        <u/>
        <sz val="11"/>
        <color theme="1"/>
        <rFont val="Times New Roman"/>
        <family val="1"/>
        <charset val="204"/>
      </rPr>
      <t>за 12 месяцев 2020 год</t>
    </r>
  </si>
  <si>
    <t>3.1.7.</t>
  </si>
  <si>
    <t>Основное мероприятие 3.1.7."Ежемесячная денежная выплата на детей в возрасте от 3 до 7 лет включительно"</t>
  </si>
  <si>
    <r>
      <t xml:space="preserve">муниципальной программы </t>
    </r>
    <r>
      <rPr>
        <b/>
        <u/>
        <sz val="11"/>
        <color theme="1"/>
        <rFont val="Times New Roman"/>
        <family val="1"/>
        <charset val="204"/>
      </rPr>
      <t>за 12 месяцев 2020 год</t>
    </r>
  </si>
  <si>
    <t>01.01.20-31.12.20</t>
  </si>
  <si>
    <t>Ежемесячная денежная выплата на детей в возрасте от 3 до 7 лет включительно</t>
  </si>
  <si>
    <t>за 12 месяцев 2020 год</t>
  </si>
  <si>
    <r>
      <t xml:space="preserve">местного бюджета на реализацию муниципальной программы </t>
    </r>
    <r>
      <rPr>
        <b/>
        <u/>
        <sz val="11"/>
        <color theme="1"/>
        <rFont val="Times New Roman"/>
        <family val="1"/>
        <charset val="204"/>
      </rPr>
      <t>за 12 месяцев 2020 год</t>
    </r>
  </si>
  <si>
    <t>Управление социальной защиты населения, управление культуры, спорта и молодежной политики администрации Вейделевского района; Вейделевская местная организация «Всероссийское общество инвалидов» (по согласованию); Вейделевская местная организация Вейделевский районный Совет ветеранов (пенсионеров) войны, труда, Вооруженных Сил и правоохранительных органов (по согласованию)</t>
  </si>
  <si>
    <t>Проект 2.1.2.1. Проект «Оптимизация процесса оказания услуг по обработке земельных участков мобильной бригадой отделения срочного социального обслуживания БУСОССЗН «Комплексного центра социального обслуживания населения» Вейделевского района»</t>
  </si>
  <si>
    <t>Комплексный центр социального обслуживания населения</t>
  </si>
  <si>
    <t>Проект 2.1.2.2. Проект «Оптимизация процесса по приему документов воспитанников при поступлении в МУ Вейделевского района «МЦСПСиД «Семья»</t>
  </si>
  <si>
    <t>МУ Вейделевского района «ЦСПСИД «Семья»</t>
  </si>
  <si>
    <t>Проект «Развитие волонтерского движения в муниципальном учреждении Вейделевского района "Центр социальной помощи семье и детям "Семья"</t>
  </si>
  <si>
    <t xml:space="preserve">Форма 7. Оценка эффективности реализации муниципальной программы </t>
  </si>
  <si>
    <t>в рамках годового мониторинга за 2020 год</t>
  </si>
  <si>
    <t>Наименование муниципальной программы</t>
  </si>
  <si>
    <t>Критерии оценки эффективности</t>
  </si>
  <si>
    <t>1. Достижение показателей конечного результата</t>
  </si>
  <si>
    <t>2. Достижение показателей непосредственного результата</t>
  </si>
  <si>
    <t>3. Освоение местного бюджета</t>
  </si>
  <si>
    <t>4.Реализация проектов</t>
  </si>
  <si>
    <t>Итоговая оценка эффективности реализации программы с учетом весовых коэффициентов, баллов</t>
  </si>
  <si>
    <t>Вывод об оценке эффективности реализации программы</t>
  </si>
  <si>
    <t>Коли-чество целевых показа-телей</t>
  </si>
  <si>
    <t>в том числе ц.п., достижение значений которых соответствует градации (положительная динамика - при росте значений/при снижении значений)</t>
  </si>
  <si>
    <t>Оцен-ка по 1 крите-рию, баллов</t>
  </si>
  <si>
    <t>Количе-ство целе-вых показа-телей</t>
  </si>
  <si>
    <t>Оценка по 2 критерию, баллов</t>
  </si>
  <si>
    <t>Оценка освоения средств местного бюджета, %</t>
  </si>
  <si>
    <t>Оценка по 3 критерию, баллов</t>
  </si>
  <si>
    <t>100% или выше/100% или ниже</t>
  </si>
  <si>
    <t>более 80%, но менее 100%/ более 100%, но менее 120%</t>
  </si>
  <si>
    <t>от 50% до 80%/</t>
  </si>
  <si>
    <t>от 120% до 150%</t>
  </si>
  <si>
    <t>менее 50%/</t>
  </si>
  <si>
    <t>более 150%</t>
  </si>
  <si>
    <t>100% или выше/ 100% или ниже</t>
  </si>
  <si>
    <t>от 50% до 80%/ от 120% до 150%</t>
  </si>
  <si>
    <t>менее 50%/ более 150%</t>
  </si>
  <si>
    <t xml:space="preserve">Социальная поддержка граждан в Вейделевском районе                           </t>
  </si>
  <si>
    <t>эффективна</t>
  </si>
  <si>
    <t>Проект «Укрепление ветеранской дружбы сотрудничества и  взаимопомощи ветеранов боевых действий в Вейделевском районе»</t>
  </si>
  <si>
    <t>3.2.5.</t>
  </si>
  <si>
    <t>«Развитие системы сопровождения семей, находящихся в трудной жизненной ситуации, на территории Вейделевского района»</t>
  </si>
  <si>
    <t>Управление социальной защиты населения; МУ Вейделевского района «ЦСПСИД «Семья», БУСОССЗН «КЦСОН» Вейделевского района</t>
  </si>
  <si>
    <t>УСЗН администрации района, управление культуры, спорта и молодежной политики администрации Вейделевского района, отдел ЗАГС администрации района, управление образования администрации района, ОГА ПОУ "Вейделевский агротехнологический техникум имени Грязнова В.М.", ОГБУЗ "Вейделевская ЦРБ", администрации городского и сельских поселений, Вейделевское благочиние.</t>
  </si>
  <si>
    <t>Оптимизация процесса по резервному копированию ключевой информации системы управления базами данных</t>
  </si>
  <si>
    <t xml:space="preserve">Управление социальной защиты населения
администрации
Вейделевского района
</t>
  </si>
  <si>
    <t>Отчет о реализации муниципальной программы «Социальная поддержка граждан  в Вейделевском районе»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</si>
</sst>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;[Red]0.00"/>
    <numFmt numFmtId="165" formatCode="0;[Red]0"/>
    <numFmt numFmtId="166" formatCode="dd/mm/yy;@"/>
    <numFmt numFmtId="167" formatCode="0.0;[Red]0.0"/>
    <numFmt numFmtId="168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1" xfId="0" applyNumberFormat="1" applyFont="1" applyBorder="1"/>
    <xf numFmtId="0" fontId="3" fillId="0" borderId="0" xfId="0" applyFont="1" applyAlignment="1">
      <alignment wrapText="1" shrinkToFit="1"/>
    </xf>
    <xf numFmtId="0" fontId="3" fillId="0" borderId="1" xfId="0" applyFont="1" applyBorder="1" applyAlignment="1">
      <alignment wrapText="1" shrinkToFit="1"/>
    </xf>
    <xf numFmtId="0" fontId="3" fillId="0" borderId="0" xfId="0" applyFont="1" applyAlignment="1">
      <alignment horizontal="justify" wrapText="1" shrinkToFit="1"/>
    </xf>
    <xf numFmtId="165" fontId="3" fillId="0" borderId="1" xfId="0" applyNumberFormat="1" applyFont="1" applyBorder="1"/>
    <xf numFmtId="0" fontId="4" fillId="0" borderId="1" xfId="0" applyFont="1" applyBorder="1" applyAlignment="1">
      <alignment horizontal="justify"/>
    </xf>
    <xf numFmtId="0" fontId="0" fillId="0" borderId="0" xfId="0" applyBorder="1"/>
    <xf numFmtId="0" fontId="3" fillId="0" borderId="6" xfId="0" applyFont="1" applyBorder="1"/>
    <xf numFmtId="0" fontId="3" fillId="0" borderId="6" xfId="0" applyFont="1" applyBorder="1" applyAlignment="1">
      <alignment wrapText="1" shrinkToFit="1"/>
    </xf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2" xfId="0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 shrinkToFit="1"/>
    </xf>
    <xf numFmtId="166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/>
    <xf numFmtId="0" fontId="3" fillId="0" borderId="1" xfId="0" applyFont="1" applyBorder="1" applyAlignment="1">
      <alignment horizontal="center" wrapText="1" shrinkToFit="1"/>
    </xf>
    <xf numFmtId="0" fontId="3" fillId="0" borderId="0" xfId="0" applyFont="1" applyAlignment="1">
      <alignment horizontal="left" wrapText="1" shrinkToFit="1"/>
    </xf>
    <xf numFmtId="0" fontId="3" fillId="0" borderId="0" xfId="0" applyFont="1" applyAlignment="1">
      <alignment horizontal="justify"/>
    </xf>
    <xf numFmtId="0" fontId="3" fillId="0" borderId="0" xfId="0" applyFont="1" applyBorder="1"/>
    <xf numFmtId="0" fontId="3" fillId="0" borderId="8" xfId="0" applyFont="1" applyBorder="1"/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/>
    <xf numFmtId="0" fontId="3" fillId="0" borderId="1" xfId="0" applyFont="1" applyBorder="1" applyAlignment="1">
      <alignment horizontal="left" wrapText="1" shrinkToFi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9" xfId="0" applyFont="1" applyBorder="1"/>
    <xf numFmtId="0" fontId="3" fillId="0" borderId="1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left" vertical="top" wrapText="1"/>
    </xf>
    <xf numFmtId="49" fontId="3" fillId="0" borderId="1" xfId="0" applyNumberFormat="1" applyFont="1" applyBorder="1"/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0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 shrinkToFi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wrapText="1" shrinkToFit="1"/>
    </xf>
    <xf numFmtId="0" fontId="3" fillId="0" borderId="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wrapText="1" shrinkToFit="1"/>
    </xf>
    <xf numFmtId="0" fontId="1" fillId="0" borderId="1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vertical="top" wrapText="1" shrinkToFit="1"/>
    </xf>
    <xf numFmtId="0" fontId="3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167" fontId="3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wrapText="1" shrinkToFit="1"/>
    </xf>
    <xf numFmtId="167" fontId="3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3" fillId="0" borderId="13" xfId="0" applyFont="1" applyBorder="1"/>
    <xf numFmtId="164" fontId="3" fillId="0" borderId="6" xfId="0" applyNumberFormat="1" applyFont="1" applyBorder="1"/>
    <xf numFmtId="167" fontId="1" fillId="2" borderId="1" xfId="0" applyNumberFormat="1" applyFont="1" applyFill="1" applyBorder="1"/>
    <xf numFmtId="167" fontId="3" fillId="0" borderId="1" xfId="0" applyNumberFormat="1" applyFont="1" applyBorder="1"/>
    <xf numFmtId="167" fontId="3" fillId="0" borderId="1" xfId="0" applyNumberFormat="1" applyFont="1" applyBorder="1" applyAlignment="1">
      <alignment horizontal="center" wrapText="1"/>
    </xf>
    <xf numFmtId="167" fontId="1" fillId="0" borderId="1" xfId="0" applyNumberFormat="1" applyFont="1" applyBorder="1"/>
    <xf numFmtId="167" fontId="3" fillId="0" borderId="6" xfId="0" applyNumberFormat="1" applyFont="1" applyBorder="1"/>
    <xf numFmtId="167" fontId="3" fillId="2" borderId="1" xfId="0" applyNumberFormat="1" applyFont="1" applyFill="1" applyBorder="1"/>
    <xf numFmtId="167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 shrinkToFi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wrapText="1" shrinkToFit="1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 shrinkToFi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168" fontId="3" fillId="0" borderId="1" xfId="0" applyNumberFormat="1" applyFont="1" applyBorder="1"/>
    <xf numFmtId="0" fontId="3" fillId="0" borderId="2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/>
    <xf numFmtId="166" fontId="0" fillId="0" borderId="0" xfId="0" applyNumberFormat="1" applyBorder="1"/>
    <xf numFmtId="2" fontId="0" fillId="0" borderId="0" xfId="0" applyNumberFormat="1" applyBorder="1"/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6" fontId="3" fillId="2" borderId="1" xfId="0" applyNumberFormat="1" applyFont="1" applyFill="1" applyBorder="1"/>
    <xf numFmtId="0" fontId="3" fillId="3" borderId="1" xfId="0" applyFont="1" applyFill="1" applyBorder="1" applyAlignment="1">
      <alignment wrapText="1" shrinkToFit="1"/>
    </xf>
    <xf numFmtId="0" fontId="3" fillId="3" borderId="1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3" fillId="0" borderId="1" xfId="0" applyFont="1" applyFill="1" applyBorder="1" applyAlignment="1">
      <alignment wrapText="1" shrinkToFi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center" textRotation="90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167" fontId="3" fillId="0" borderId="6" xfId="0" applyNumberFormat="1" applyFont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wrapText="1" shrinkToFit="1"/>
    </xf>
    <xf numFmtId="0" fontId="3" fillId="0" borderId="7" xfId="0" applyFont="1" applyBorder="1" applyAlignment="1">
      <alignment horizontal="center" wrapText="1" shrinkToFi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 shrinkToFit="1"/>
    </xf>
    <xf numFmtId="0" fontId="3" fillId="0" borderId="3" xfId="0" applyFont="1" applyBorder="1" applyAlignment="1">
      <alignment horizontal="center" wrapText="1" shrinkToFit="1"/>
    </xf>
    <xf numFmtId="0" fontId="3" fillId="0" borderId="4" xfId="0" applyFont="1" applyBorder="1" applyAlignment="1">
      <alignment horizontal="center" wrapText="1" shrinkToFi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 shrinkToFi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justify" wrapText="1" shrinkToFit="1"/>
    </xf>
    <xf numFmtId="0" fontId="3" fillId="0" borderId="3" xfId="0" applyFont="1" applyBorder="1" applyAlignment="1">
      <alignment horizontal="justify" wrapText="1" shrinkToFit="1"/>
    </xf>
    <xf numFmtId="0" fontId="3" fillId="0" borderId="4" xfId="0" applyFont="1" applyBorder="1" applyAlignment="1">
      <alignment horizontal="justify" wrapText="1" shrinkToFi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 shrinkToFit="1"/>
    </xf>
    <xf numFmtId="0" fontId="3" fillId="0" borderId="3" xfId="0" applyFont="1" applyBorder="1" applyAlignment="1">
      <alignment horizontal="left" wrapText="1" shrinkToFit="1"/>
    </xf>
    <xf numFmtId="0" fontId="3" fillId="0" borderId="4" xfId="0" applyFont="1" applyBorder="1" applyAlignment="1">
      <alignment horizontal="left" wrapText="1" shrinkToFi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 shrinkToFi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left" wrapText="1" shrinkToFit="1"/>
    </xf>
    <xf numFmtId="0" fontId="3" fillId="0" borderId="7" xfId="0" applyFont="1" applyBorder="1" applyAlignment="1">
      <alignment horizontal="left" wrapText="1" shrinkToFit="1"/>
    </xf>
    <xf numFmtId="0" fontId="3" fillId="0" borderId="10" xfId="0" applyFont="1" applyBorder="1" applyAlignment="1">
      <alignment horizontal="left" wrapText="1" shrinkToFit="1"/>
    </xf>
    <xf numFmtId="0" fontId="3" fillId="0" borderId="12" xfId="0" applyFont="1" applyBorder="1" applyAlignment="1">
      <alignment horizontal="left" wrapText="1" shrinkToFit="1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 horizontal="left" wrapText="1" shrinkToFit="1"/>
    </xf>
    <xf numFmtId="0" fontId="0" fillId="0" borderId="12" xfId="0" applyBorder="1" applyAlignment="1">
      <alignment horizontal="left" wrapText="1" shrinkToFit="1"/>
    </xf>
    <xf numFmtId="0" fontId="3" fillId="0" borderId="6" xfId="0" applyFont="1" applyBorder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wrapText="1" shrinkToFit="1"/>
    </xf>
    <xf numFmtId="0" fontId="3" fillId="0" borderId="5" xfId="0" applyFont="1" applyBorder="1" applyAlignment="1">
      <alignment horizontal="left" wrapText="1" shrinkToFit="1"/>
    </xf>
    <xf numFmtId="14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 shrinkToFit="1"/>
    </xf>
    <xf numFmtId="0" fontId="1" fillId="0" borderId="9" xfId="0" applyFont="1" applyBorder="1" applyAlignment="1">
      <alignment horizontal="left" wrapText="1" shrinkToFit="1"/>
    </xf>
    <xf numFmtId="0" fontId="1" fillId="0" borderId="6" xfId="0" applyFont="1" applyBorder="1" applyAlignment="1">
      <alignment horizontal="center" wrapText="1" shrinkToFit="1"/>
    </xf>
    <xf numFmtId="0" fontId="1" fillId="0" borderId="9" xfId="0" applyFont="1" applyBorder="1" applyAlignment="1">
      <alignment horizontal="center" wrapText="1" shrinkToFit="1"/>
    </xf>
    <xf numFmtId="0" fontId="1" fillId="0" borderId="7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zoomScaleNormal="100" workbookViewId="0">
      <selection activeCell="B1" sqref="B1:N1"/>
    </sheetView>
  </sheetViews>
  <sheetFormatPr defaultRowHeight="14.4" x14ac:dyDescent="0.3"/>
  <cols>
    <col min="1" max="1" width="6.33203125" customWidth="1"/>
    <col min="2" max="2" width="26.5546875" customWidth="1"/>
    <col min="3" max="3" width="32.88671875" customWidth="1"/>
    <col min="4" max="4" width="7.88671875" customWidth="1"/>
    <col min="5" max="5" width="9.33203125" customWidth="1"/>
    <col min="6" max="6" width="9.44140625" customWidth="1"/>
    <col min="7" max="7" width="11.109375" customWidth="1"/>
    <col min="8" max="8" width="10.109375" bestFit="1" customWidth="1"/>
    <col min="9" max="11" width="10.44140625" bestFit="1" customWidth="1"/>
    <col min="12" max="13" width="8.6640625" customWidth="1"/>
    <col min="14" max="14" width="7.88671875" customWidth="1"/>
    <col min="15" max="15" width="8.6640625" customWidth="1"/>
  </cols>
  <sheetData>
    <row r="1" spans="1:17" ht="26.25" customHeight="1" x14ac:dyDescent="0.3">
      <c r="B1" s="161" t="s">
        <v>412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7" ht="12" customHeight="1" x14ac:dyDescent="0.3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7" x14ac:dyDescent="0.3">
      <c r="C3" s="3" t="s">
        <v>363</v>
      </c>
    </row>
    <row r="6" spans="1:17" ht="47.25" customHeight="1" x14ac:dyDescent="0.3">
      <c r="A6" s="159" t="s">
        <v>0</v>
      </c>
      <c r="B6" s="159" t="s">
        <v>1</v>
      </c>
      <c r="C6" s="159" t="s">
        <v>2</v>
      </c>
      <c r="D6" s="159" t="s">
        <v>3</v>
      </c>
      <c r="E6" s="162" t="s">
        <v>4</v>
      </c>
      <c r="F6" s="164"/>
      <c r="G6" s="162" t="s">
        <v>5</v>
      </c>
      <c r="H6" s="164"/>
      <c r="I6" s="162" t="s">
        <v>8</v>
      </c>
      <c r="J6" s="163"/>
      <c r="K6" s="163"/>
      <c r="L6" s="163"/>
      <c r="M6" s="164"/>
      <c r="N6" s="162" t="s">
        <v>13</v>
      </c>
      <c r="O6" s="163"/>
      <c r="P6" s="163"/>
      <c r="Q6" s="8"/>
    </row>
    <row r="7" spans="1:17" ht="45.75" customHeight="1" x14ac:dyDescent="0.3">
      <c r="A7" s="160"/>
      <c r="B7" s="160"/>
      <c r="C7" s="160"/>
      <c r="D7" s="160"/>
      <c r="E7" s="10" t="s">
        <v>6</v>
      </c>
      <c r="F7" s="10" t="s">
        <v>7</v>
      </c>
      <c r="G7" s="10" t="s">
        <v>6</v>
      </c>
      <c r="H7" s="10" t="s">
        <v>7</v>
      </c>
      <c r="I7" s="10" t="s">
        <v>9</v>
      </c>
      <c r="J7" s="10" t="s">
        <v>10</v>
      </c>
      <c r="K7" s="10" t="s">
        <v>17</v>
      </c>
      <c r="L7" s="10" t="s">
        <v>12</v>
      </c>
      <c r="M7" s="10" t="s">
        <v>11</v>
      </c>
      <c r="N7" s="10" t="s">
        <v>14</v>
      </c>
      <c r="O7" s="10" t="s">
        <v>15</v>
      </c>
      <c r="P7" s="11" t="s">
        <v>16</v>
      </c>
      <c r="Q7" s="8"/>
    </row>
    <row r="8" spans="1:17" s="1" customFormat="1" ht="1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12">
        <v>16</v>
      </c>
      <c r="Q8" s="13"/>
    </row>
    <row r="9" spans="1:17" ht="80.25" customHeight="1" x14ac:dyDescent="0.3">
      <c r="A9" s="26"/>
      <c r="B9" s="24" t="s">
        <v>18</v>
      </c>
      <c r="C9" s="26"/>
      <c r="D9" s="32" t="s">
        <v>115</v>
      </c>
      <c r="E9" s="32" t="s">
        <v>115</v>
      </c>
      <c r="F9" s="32" t="s">
        <v>115</v>
      </c>
      <c r="G9" s="32" t="s">
        <v>115</v>
      </c>
      <c r="H9" s="32" t="s">
        <v>115</v>
      </c>
      <c r="I9" s="26">
        <f>SUM(I10+I33+I40+I61+I65+I69)</f>
        <v>207356.09999999998</v>
      </c>
      <c r="J9" s="26">
        <f>SUM(J10+J33+J40+J61+J65+J69)</f>
        <v>203813.8</v>
      </c>
      <c r="K9" s="26">
        <f>SUM(K10+K33+K40+K61+K65+K69)</f>
        <v>194779.39999999997</v>
      </c>
      <c r="L9" s="106">
        <f>(K9/I9)*100</f>
        <v>93.934733533279214</v>
      </c>
      <c r="M9" s="106">
        <f>(K9/J9)*100</f>
        <v>95.567326648146476</v>
      </c>
      <c r="N9" s="26"/>
      <c r="O9" s="26"/>
      <c r="P9" s="27"/>
      <c r="Q9" s="8"/>
    </row>
    <row r="10" spans="1:17" ht="270" customHeight="1" x14ac:dyDescent="0.3">
      <c r="A10" s="23" t="s">
        <v>19</v>
      </c>
      <c r="B10" s="30" t="s">
        <v>20</v>
      </c>
      <c r="C10" s="25" t="s">
        <v>21</v>
      </c>
      <c r="D10" s="32" t="s">
        <v>115</v>
      </c>
      <c r="E10" s="32" t="s">
        <v>115</v>
      </c>
      <c r="F10" s="32" t="s">
        <v>115</v>
      </c>
      <c r="G10" s="32" t="s">
        <v>115</v>
      </c>
      <c r="H10" s="32" t="s">
        <v>115</v>
      </c>
      <c r="I10" s="26">
        <f>SUM(I11:I31)</f>
        <v>69655.899999999994</v>
      </c>
      <c r="J10" s="23">
        <f>SUM(J11:J32)</f>
        <v>69813.399999999994</v>
      </c>
      <c r="K10" s="23">
        <f>SUM(K11:K31)</f>
        <v>65883.5</v>
      </c>
      <c r="L10" s="106">
        <f>(K10/I10)*100</f>
        <v>94.584234788438607</v>
      </c>
      <c r="M10" s="106">
        <f>(K10/J10)*100</f>
        <v>94.370851441127357</v>
      </c>
      <c r="N10" s="26"/>
      <c r="O10" s="26"/>
      <c r="P10" s="27"/>
      <c r="Q10" s="8"/>
    </row>
    <row r="11" spans="1:17" ht="77.25" customHeight="1" x14ac:dyDescent="0.3">
      <c r="A11" s="14" t="s">
        <v>23</v>
      </c>
      <c r="B11" s="5" t="s">
        <v>24</v>
      </c>
      <c r="C11" s="5" t="s">
        <v>22</v>
      </c>
      <c r="D11" s="4"/>
      <c r="E11" s="31">
        <v>43831</v>
      </c>
      <c r="F11" s="31">
        <v>44196</v>
      </c>
      <c r="G11" s="31">
        <v>43831</v>
      </c>
      <c r="H11" s="31">
        <v>44196</v>
      </c>
      <c r="I11" s="14">
        <v>1684</v>
      </c>
      <c r="J11" s="14">
        <v>1684</v>
      </c>
      <c r="K11" s="14">
        <v>1022.7</v>
      </c>
      <c r="L11" s="106">
        <f>(K11/I11)*100</f>
        <v>60.730403800475067</v>
      </c>
      <c r="M11" s="106">
        <f>(K11/J11)*100</f>
        <v>60.730403800475067</v>
      </c>
      <c r="N11" s="4"/>
      <c r="O11" s="4"/>
      <c r="P11" s="7"/>
      <c r="Q11" s="8"/>
    </row>
    <row r="12" spans="1:17" ht="69.599999999999994" x14ac:dyDescent="0.3">
      <c r="A12" s="4" t="s">
        <v>25</v>
      </c>
      <c r="B12" s="16" t="s">
        <v>26</v>
      </c>
      <c r="C12" s="15" t="s">
        <v>22</v>
      </c>
      <c r="D12" s="4"/>
      <c r="E12" s="31">
        <v>43831</v>
      </c>
      <c r="F12" s="31">
        <v>44196</v>
      </c>
      <c r="G12" s="31">
        <v>43831</v>
      </c>
      <c r="H12" s="31">
        <v>44196</v>
      </c>
      <c r="I12" s="14">
        <v>38920</v>
      </c>
      <c r="J12" s="14">
        <v>38920</v>
      </c>
      <c r="K12" s="14">
        <v>36052.9</v>
      </c>
      <c r="L12" s="106">
        <f>(K12/I12)*100</f>
        <v>92.633350462487158</v>
      </c>
      <c r="M12" s="106">
        <f>(K12/J12)*100</f>
        <v>92.633350462487158</v>
      </c>
      <c r="N12" s="4"/>
      <c r="O12" s="4"/>
      <c r="P12" s="7"/>
      <c r="Q12" s="8"/>
    </row>
    <row r="13" spans="1:17" ht="28.2" x14ac:dyDescent="0.3">
      <c r="A13" s="155" t="s">
        <v>27</v>
      </c>
      <c r="B13" s="17" t="s">
        <v>28</v>
      </c>
      <c r="C13" s="157" t="s">
        <v>22</v>
      </c>
      <c r="D13" s="155"/>
      <c r="E13" s="149">
        <v>43831</v>
      </c>
      <c r="F13" s="149">
        <v>44196</v>
      </c>
      <c r="G13" s="149">
        <v>43831</v>
      </c>
      <c r="H13" s="149">
        <v>44196</v>
      </c>
      <c r="I13" s="153">
        <v>7</v>
      </c>
      <c r="J13" s="153">
        <v>7</v>
      </c>
      <c r="K13" s="153">
        <v>5.3</v>
      </c>
      <c r="L13" s="151">
        <f>(K13/I13)*100</f>
        <v>75.714285714285708</v>
      </c>
      <c r="M13" s="151">
        <f>(K13/J13)*100</f>
        <v>75.714285714285708</v>
      </c>
      <c r="N13" s="155"/>
      <c r="O13" s="155"/>
      <c r="P13" s="155"/>
      <c r="Q13" s="8"/>
    </row>
    <row r="14" spans="1:17" ht="114" customHeight="1" x14ac:dyDescent="0.3">
      <c r="A14" s="156"/>
      <c r="B14" s="15" t="s">
        <v>29</v>
      </c>
      <c r="C14" s="158"/>
      <c r="D14" s="156"/>
      <c r="E14" s="150"/>
      <c r="F14" s="150"/>
      <c r="G14" s="150"/>
      <c r="H14" s="150"/>
      <c r="I14" s="154"/>
      <c r="J14" s="154"/>
      <c r="K14" s="154"/>
      <c r="L14" s="152"/>
      <c r="M14" s="152"/>
      <c r="N14" s="156"/>
      <c r="O14" s="156"/>
      <c r="P14" s="156"/>
      <c r="Q14" s="8"/>
    </row>
    <row r="15" spans="1:17" ht="87" customHeight="1" x14ac:dyDescent="0.3">
      <c r="A15" s="4" t="s">
        <v>30</v>
      </c>
      <c r="B15" s="16" t="s">
        <v>31</v>
      </c>
      <c r="C15" s="15" t="s">
        <v>22</v>
      </c>
      <c r="D15" s="4"/>
      <c r="E15" s="31">
        <v>43831</v>
      </c>
      <c r="F15" s="31">
        <v>44196</v>
      </c>
      <c r="G15" s="31">
        <v>43831</v>
      </c>
      <c r="H15" s="31">
        <v>44196</v>
      </c>
      <c r="I15" s="14">
        <v>3502</v>
      </c>
      <c r="J15" s="14">
        <v>3502</v>
      </c>
      <c r="K15" s="14">
        <v>3502</v>
      </c>
      <c r="L15" s="107">
        <f>(K15/I15)*100</f>
        <v>100</v>
      </c>
      <c r="M15" s="107">
        <f>(K15/J15)*100</f>
        <v>100</v>
      </c>
      <c r="N15" s="4"/>
      <c r="O15" s="4"/>
      <c r="P15" s="7"/>
      <c r="Q15" s="8"/>
    </row>
    <row r="16" spans="1:17" ht="80.25" customHeight="1" x14ac:dyDescent="0.3">
      <c r="A16" s="4" t="s">
        <v>32</v>
      </c>
      <c r="B16" s="16" t="s">
        <v>33</v>
      </c>
      <c r="C16" s="16" t="s">
        <v>22</v>
      </c>
      <c r="D16" s="4"/>
      <c r="E16" s="31">
        <v>43831</v>
      </c>
      <c r="F16" s="31">
        <v>44196</v>
      </c>
      <c r="G16" s="31">
        <v>43831</v>
      </c>
      <c r="H16" s="31">
        <v>44196</v>
      </c>
      <c r="I16" s="14"/>
      <c r="J16" s="14">
        <v>0</v>
      </c>
      <c r="K16" s="14">
        <v>0</v>
      </c>
      <c r="L16" s="107">
        <v>0</v>
      </c>
      <c r="M16" s="107">
        <v>0</v>
      </c>
      <c r="N16" s="4"/>
      <c r="O16" s="4"/>
      <c r="P16" s="7"/>
      <c r="Q16" s="8"/>
    </row>
    <row r="17" spans="1:17" ht="81" customHeight="1" x14ac:dyDescent="0.3">
      <c r="A17" s="4" t="s">
        <v>34</v>
      </c>
      <c r="B17" s="16" t="s">
        <v>35</v>
      </c>
      <c r="C17" s="16" t="s">
        <v>22</v>
      </c>
      <c r="D17" s="4"/>
      <c r="E17" s="31">
        <v>43831</v>
      </c>
      <c r="F17" s="31">
        <v>44196</v>
      </c>
      <c r="G17" s="31">
        <v>43831</v>
      </c>
      <c r="H17" s="31">
        <v>44196</v>
      </c>
      <c r="I17" s="14">
        <v>8305</v>
      </c>
      <c r="J17" s="14">
        <v>8305</v>
      </c>
      <c r="K17" s="14">
        <v>8216.7999999999993</v>
      </c>
      <c r="L17" s="107">
        <f>(K17/I17)*100</f>
        <v>98.937989163154711</v>
      </c>
      <c r="M17" s="107">
        <f>(K17/J17)*100</f>
        <v>98.937989163154711</v>
      </c>
      <c r="N17" s="4"/>
      <c r="O17" s="4"/>
      <c r="P17" s="7"/>
      <c r="Q17" s="8"/>
    </row>
    <row r="18" spans="1:17" ht="55.8" x14ac:dyDescent="0.3">
      <c r="A18" s="4" t="s">
        <v>36</v>
      </c>
      <c r="B18" s="16" t="s">
        <v>37</v>
      </c>
      <c r="C18" s="16" t="s">
        <v>22</v>
      </c>
      <c r="D18" s="4"/>
      <c r="E18" s="31">
        <v>43831</v>
      </c>
      <c r="F18" s="31">
        <v>44196</v>
      </c>
      <c r="G18" s="31">
        <v>43831</v>
      </c>
      <c r="H18" s="31">
        <v>44196</v>
      </c>
      <c r="I18" s="14">
        <v>37</v>
      </c>
      <c r="J18" s="14">
        <v>37</v>
      </c>
      <c r="K18" s="14">
        <v>31.6</v>
      </c>
      <c r="L18" s="107">
        <f>(K18/I18)*100</f>
        <v>85.405405405405403</v>
      </c>
      <c r="M18" s="107">
        <f t="shared" ref="M18:M22" si="0">(K18/J18)*100</f>
        <v>85.405405405405403</v>
      </c>
      <c r="N18" s="4"/>
      <c r="O18" s="4"/>
      <c r="P18" s="7"/>
      <c r="Q18" s="8"/>
    </row>
    <row r="19" spans="1:17" ht="74.25" customHeight="1" x14ac:dyDescent="0.3">
      <c r="A19" s="14" t="s">
        <v>38</v>
      </c>
      <c r="B19" s="16" t="s">
        <v>39</v>
      </c>
      <c r="C19" s="16" t="s">
        <v>22</v>
      </c>
      <c r="D19" s="4"/>
      <c r="E19" s="31">
        <v>43831</v>
      </c>
      <c r="F19" s="31">
        <v>44196</v>
      </c>
      <c r="G19" s="31">
        <v>43831</v>
      </c>
      <c r="H19" s="31">
        <v>44196</v>
      </c>
      <c r="I19" s="14">
        <v>85</v>
      </c>
      <c r="J19" s="14">
        <v>85</v>
      </c>
      <c r="K19" s="14">
        <v>72.900000000000006</v>
      </c>
      <c r="L19" s="107">
        <f>(K19/I19)*100</f>
        <v>85.764705882352942</v>
      </c>
      <c r="M19" s="107">
        <f t="shared" si="0"/>
        <v>85.764705882352942</v>
      </c>
      <c r="N19" s="4"/>
      <c r="O19" s="4"/>
      <c r="P19" s="7"/>
      <c r="Q19" s="8"/>
    </row>
    <row r="20" spans="1:17" ht="81" customHeight="1" x14ac:dyDescent="0.3">
      <c r="A20" s="14" t="s">
        <v>40</v>
      </c>
      <c r="B20" s="16" t="s">
        <v>41</v>
      </c>
      <c r="C20" s="16" t="s">
        <v>22</v>
      </c>
      <c r="D20" s="4"/>
      <c r="E20" s="31">
        <v>43831</v>
      </c>
      <c r="F20" s="31">
        <v>44196</v>
      </c>
      <c r="G20" s="31">
        <v>43831</v>
      </c>
      <c r="H20" s="31">
        <v>44196</v>
      </c>
      <c r="I20" s="14">
        <v>0</v>
      </c>
      <c r="J20" s="14">
        <v>0</v>
      </c>
      <c r="K20" s="14">
        <v>0</v>
      </c>
      <c r="L20" s="107">
        <v>0</v>
      </c>
      <c r="M20" s="107">
        <v>0</v>
      </c>
      <c r="N20" s="4"/>
      <c r="O20" s="4"/>
      <c r="P20" s="7"/>
      <c r="Q20" s="8"/>
    </row>
    <row r="21" spans="1:17" ht="117" customHeight="1" x14ac:dyDescent="0.3">
      <c r="A21" s="14" t="s">
        <v>42</v>
      </c>
      <c r="B21" s="16" t="s">
        <v>43</v>
      </c>
      <c r="C21" s="16" t="s">
        <v>22</v>
      </c>
      <c r="D21" s="4"/>
      <c r="E21" s="31">
        <v>43831</v>
      </c>
      <c r="F21" s="31">
        <v>44196</v>
      </c>
      <c r="G21" s="31">
        <v>43831</v>
      </c>
      <c r="H21" s="31">
        <v>44196</v>
      </c>
      <c r="I21" s="14">
        <v>3015</v>
      </c>
      <c r="J21" s="14">
        <v>3015</v>
      </c>
      <c r="K21" s="14">
        <v>2834.7</v>
      </c>
      <c r="L21" s="107">
        <f t="shared" ref="L21:L22" si="1">(K21/I21)*100</f>
        <v>94.019900497512438</v>
      </c>
      <c r="M21" s="107">
        <f t="shared" si="0"/>
        <v>94.019900497512438</v>
      </c>
      <c r="N21" s="4"/>
      <c r="O21" s="4"/>
      <c r="P21" s="7"/>
      <c r="Q21" s="8"/>
    </row>
    <row r="22" spans="1:17" ht="71.25" customHeight="1" x14ac:dyDescent="0.3">
      <c r="A22" s="14" t="s">
        <v>44</v>
      </c>
      <c r="B22" s="16" t="s">
        <v>45</v>
      </c>
      <c r="C22" s="16" t="s">
        <v>22</v>
      </c>
      <c r="D22" s="4"/>
      <c r="E22" s="31">
        <v>43831</v>
      </c>
      <c r="F22" s="31">
        <v>44196</v>
      </c>
      <c r="G22" s="31">
        <v>43831</v>
      </c>
      <c r="H22" s="31">
        <v>44196</v>
      </c>
      <c r="I22" s="14">
        <v>165</v>
      </c>
      <c r="J22" s="14">
        <v>165</v>
      </c>
      <c r="K22" s="14">
        <v>65.2</v>
      </c>
      <c r="L22" s="107">
        <f t="shared" si="1"/>
        <v>39.515151515151516</v>
      </c>
      <c r="M22" s="107">
        <f t="shared" si="0"/>
        <v>39.515151515151516</v>
      </c>
      <c r="N22" s="4"/>
      <c r="O22" s="4"/>
      <c r="P22" s="7"/>
      <c r="Q22" s="8"/>
    </row>
    <row r="23" spans="1:17" ht="28.2" x14ac:dyDescent="0.3">
      <c r="A23" s="153" t="s">
        <v>48</v>
      </c>
      <c r="B23" s="17" t="s">
        <v>46</v>
      </c>
      <c r="C23" s="157" t="s">
        <v>22</v>
      </c>
      <c r="D23" s="155"/>
      <c r="E23" s="149">
        <v>43831</v>
      </c>
      <c r="F23" s="149">
        <v>44196</v>
      </c>
      <c r="G23" s="149">
        <v>43831</v>
      </c>
      <c r="H23" s="149">
        <v>44196</v>
      </c>
      <c r="I23" s="153">
        <v>90</v>
      </c>
      <c r="J23" s="153">
        <v>90</v>
      </c>
      <c r="K23" s="153">
        <v>87</v>
      </c>
      <c r="L23" s="151">
        <f>(K23/I23)*100</f>
        <v>96.666666666666671</v>
      </c>
      <c r="M23" s="151">
        <f>(K23/J23)*100</f>
        <v>96.666666666666671</v>
      </c>
      <c r="N23" s="155"/>
      <c r="O23" s="155"/>
      <c r="P23" s="155"/>
      <c r="Q23" s="8"/>
    </row>
    <row r="24" spans="1:17" ht="207.75" customHeight="1" x14ac:dyDescent="0.3">
      <c r="A24" s="154"/>
      <c r="B24" s="15" t="s">
        <v>47</v>
      </c>
      <c r="C24" s="158"/>
      <c r="D24" s="156"/>
      <c r="E24" s="150"/>
      <c r="F24" s="150"/>
      <c r="G24" s="150"/>
      <c r="H24" s="150"/>
      <c r="I24" s="154"/>
      <c r="J24" s="154"/>
      <c r="K24" s="154"/>
      <c r="L24" s="152"/>
      <c r="M24" s="152"/>
      <c r="N24" s="156"/>
      <c r="O24" s="156"/>
      <c r="P24" s="156"/>
      <c r="Q24" s="8"/>
    </row>
    <row r="25" spans="1:17" ht="55.8" x14ac:dyDescent="0.3">
      <c r="A25" s="14" t="s">
        <v>49</v>
      </c>
      <c r="B25" s="16" t="s">
        <v>50</v>
      </c>
      <c r="C25" s="16" t="s">
        <v>22</v>
      </c>
      <c r="D25" s="4"/>
      <c r="E25" s="31">
        <v>43831</v>
      </c>
      <c r="F25" s="31">
        <v>44196</v>
      </c>
      <c r="G25" s="31">
        <v>43831</v>
      </c>
      <c r="H25" s="31">
        <v>44196</v>
      </c>
      <c r="I25" s="14">
        <v>183</v>
      </c>
      <c r="J25" s="14">
        <v>183</v>
      </c>
      <c r="K25" s="14">
        <v>174.5</v>
      </c>
      <c r="L25" s="107">
        <f>(K25/I25)*100</f>
        <v>95.355191256830594</v>
      </c>
      <c r="M25" s="107">
        <f>(K25/J25)*100</f>
        <v>95.355191256830594</v>
      </c>
      <c r="N25" s="4"/>
      <c r="O25" s="4"/>
      <c r="P25" s="7"/>
      <c r="Q25" s="8"/>
    </row>
    <row r="26" spans="1:17" ht="88.5" customHeight="1" x14ac:dyDescent="0.3">
      <c r="A26" s="14" t="s">
        <v>51</v>
      </c>
      <c r="B26" s="15" t="s">
        <v>52</v>
      </c>
      <c r="C26" s="16" t="s">
        <v>22</v>
      </c>
      <c r="D26" s="4"/>
      <c r="E26" s="31">
        <v>43831</v>
      </c>
      <c r="F26" s="31">
        <v>44196</v>
      </c>
      <c r="G26" s="31">
        <v>43831</v>
      </c>
      <c r="H26" s="31">
        <v>44196</v>
      </c>
      <c r="I26" s="14">
        <v>1193</v>
      </c>
      <c r="J26" s="14">
        <v>1193</v>
      </c>
      <c r="K26" s="14">
        <v>1193</v>
      </c>
      <c r="L26" s="107">
        <f t="shared" ref="L26:L29" si="2">(K26/I26)*100</f>
        <v>100</v>
      </c>
      <c r="M26" s="107">
        <f t="shared" ref="M26:M29" si="3">(K26/J26)*100</f>
        <v>100</v>
      </c>
      <c r="N26" s="4"/>
      <c r="O26" s="4"/>
      <c r="P26" s="7"/>
      <c r="Q26" s="8"/>
    </row>
    <row r="27" spans="1:17" ht="55.8" x14ac:dyDescent="0.3">
      <c r="A27" s="14" t="s">
        <v>54</v>
      </c>
      <c r="B27" s="16" t="s">
        <v>53</v>
      </c>
      <c r="C27" s="16" t="s">
        <v>22</v>
      </c>
      <c r="D27" s="4"/>
      <c r="E27" s="31">
        <v>43831</v>
      </c>
      <c r="F27" s="31">
        <v>44196</v>
      </c>
      <c r="G27" s="31">
        <v>43831</v>
      </c>
      <c r="H27" s="31">
        <v>44196</v>
      </c>
      <c r="I27" s="105">
        <v>11363</v>
      </c>
      <c r="J27" s="105">
        <v>11561</v>
      </c>
      <c r="K27" s="105">
        <v>11558.5</v>
      </c>
      <c r="L27" s="107">
        <f t="shared" si="2"/>
        <v>101.72049634779547</v>
      </c>
      <c r="M27" s="107">
        <f t="shared" si="3"/>
        <v>99.978375573047316</v>
      </c>
      <c r="N27" s="21"/>
      <c r="O27" s="4"/>
      <c r="P27" s="7"/>
      <c r="Q27" s="8"/>
    </row>
    <row r="28" spans="1:17" ht="105" customHeight="1" x14ac:dyDescent="0.3">
      <c r="A28" s="14" t="s">
        <v>55</v>
      </c>
      <c r="B28" s="16" t="s">
        <v>56</v>
      </c>
      <c r="C28" s="16" t="s">
        <v>22</v>
      </c>
      <c r="D28" s="4"/>
      <c r="E28" s="31">
        <v>43831</v>
      </c>
      <c r="F28" s="31">
        <v>44196</v>
      </c>
      <c r="G28" s="31">
        <v>43831</v>
      </c>
      <c r="H28" s="31">
        <v>44196</v>
      </c>
      <c r="I28" s="102">
        <v>451.9</v>
      </c>
      <c r="J28" s="102">
        <v>451.9</v>
      </c>
      <c r="K28" s="102">
        <v>451.9</v>
      </c>
      <c r="L28" s="107">
        <f t="shared" si="2"/>
        <v>100</v>
      </c>
      <c r="M28" s="107">
        <f t="shared" si="3"/>
        <v>100</v>
      </c>
      <c r="N28" s="4"/>
      <c r="O28" s="4"/>
      <c r="P28" s="7"/>
      <c r="Q28" s="8"/>
    </row>
    <row r="29" spans="1:17" ht="83.4" x14ac:dyDescent="0.3">
      <c r="A29" s="14" t="s">
        <v>57</v>
      </c>
      <c r="B29" s="16" t="s">
        <v>58</v>
      </c>
      <c r="C29" s="16" t="s">
        <v>22</v>
      </c>
      <c r="D29" s="4"/>
      <c r="E29" s="31">
        <v>43831</v>
      </c>
      <c r="F29" s="31">
        <v>44196</v>
      </c>
      <c r="G29" s="31">
        <v>43831</v>
      </c>
      <c r="H29" s="31">
        <v>44196</v>
      </c>
      <c r="I29" s="103">
        <v>590</v>
      </c>
      <c r="J29" s="103">
        <v>549.5</v>
      </c>
      <c r="K29" s="103">
        <v>549.5</v>
      </c>
      <c r="L29" s="107">
        <f t="shared" si="2"/>
        <v>93.13559322033899</v>
      </c>
      <c r="M29" s="107">
        <f t="shared" si="3"/>
        <v>100</v>
      </c>
      <c r="N29" s="104"/>
      <c r="O29" s="4"/>
      <c r="P29" s="7"/>
      <c r="Q29" s="8"/>
    </row>
    <row r="30" spans="1:17" ht="195" customHeight="1" x14ac:dyDescent="0.3">
      <c r="A30" s="101" t="s">
        <v>317</v>
      </c>
      <c r="B30" s="138" t="s">
        <v>405</v>
      </c>
      <c r="C30" s="16" t="s">
        <v>371</v>
      </c>
      <c r="D30" s="4"/>
      <c r="E30" s="31">
        <v>43831</v>
      </c>
      <c r="F30" s="31">
        <v>44196</v>
      </c>
      <c r="G30" s="31">
        <v>43831</v>
      </c>
      <c r="H30" s="31">
        <v>44196</v>
      </c>
      <c r="I30" s="102"/>
      <c r="J30" s="103"/>
      <c r="K30" s="103"/>
      <c r="L30" s="108"/>
      <c r="M30" s="108"/>
      <c r="N30" s="4"/>
      <c r="O30" s="4"/>
      <c r="P30" s="7"/>
      <c r="Q30" s="8"/>
    </row>
    <row r="31" spans="1:17" ht="95.25" customHeight="1" x14ac:dyDescent="0.3">
      <c r="A31" s="14" t="s">
        <v>59</v>
      </c>
      <c r="B31" s="16" t="s">
        <v>60</v>
      </c>
      <c r="C31" s="16" t="s">
        <v>22</v>
      </c>
      <c r="D31" s="4"/>
      <c r="E31" s="31">
        <v>43831</v>
      </c>
      <c r="F31" s="31">
        <v>44196</v>
      </c>
      <c r="G31" s="31">
        <v>43831</v>
      </c>
      <c r="H31" s="31">
        <v>44196</v>
      </c>
      <c r="I31" s="100">
        <v>65</v>
      </c>
      <c r="J31" s="100">
        <v>65</v>
      </c>
      <c r="K31" s="100">
        <v>65</v>
      </c>
      <c r="L31" s="107">
        <f>(K31/I31)*100</f>
        <v>100</v>
      </c>
      <c r="M31" s="107">
        <f t="shared" ref="M31:M35" si="4">(K31/J31)*100</f>
        <v>100</v>
      </c>
      <c r="N31" s="4"/>
      <c r="O31" s="4"/>
      <c r="P31" s="7"/>
      <c r="Q31" s="8"/>
    </row>
    <row r="32" spans="1:17" ht="174.75" customHeight="1" x14ac:dyDescent="0.3">
      <c r="A32" s="14" t="s">
        <v>329</v>
      </c>
      <c r="B32" s="16" t="s">
        <v>330</v>
      </c>
      <c r="C32" s="16" t="s">
        <v>22</v>
      </c>
      <c r="D32" s="4"/>
      <c r="E32" s="31">
        <v>43831</v>
      </c>
      <c r="F32" s="31">
        <v>44196</v>
      </c>
      <c r="G32" s="31">
        <v>43831</v>
      </c>
      <c r="H32" s="31">
        <v>44196</v>
      </c>
      <c r="I32" s="14">
        <v>0</v>
      </c>
      <c r="J32" s="100">
        <v>0</v>
      </c>
      <c r="K32" s="100">
        <v>0</v>
      </c>
      <c r="L32" s="107"/>
      <c r="M32" s="107"/>
      <c r="N32" s="4"/>
      <c r="O32" s="4"/>
      <c r="P32" s="7"/>
      <c r="Q32" s="8"/>
    </row>
    <row r="33" spans="1:17" ht="42" x14ac:dyDescent="0.3">
      <c r="A33" s="28" t="s">
        <v>61</v>
      </c>
      <c r="B33" s="29" t="s">
        <v>62</v>
      </c>
      <c r="C33" s="26"/>
      <c r="D33" s="32" t="s">
        <v>115</v>
      </c>
      <c r="E33" s="32" t="s">
        <v>115</v>
      </c>
      <c r="F33" s="32" t="s">
        <v>115</v>
      </c>
      <c r="G33" s="32" t="s">
        <v>115</v>
      </c>
      <c r="H33" s="32" t="s">
        <v>115</v>
      </c>
      <c r="I33" s="26">
        <f>SUM(I34:I39)</f>
        <v>57596</v>
      </c>
      <c r="J33" s="26">
        <f>SUM(J34:J39)</f>
        <v>57383</v>
      </c>
      <c r="K33" s="26">
        <f>SUM(K34:K39)</f>
        <v>55770.400000000001</v>
      </c>
      <c r="L33" s="107">
        <f t="shared" ref="L33:L35" si="5">(K33/I33)*100</f>
        <v>96.830335439961118</v>
      </c>
      <c r="M33" s="107">
        <f t="shared" si="4"/>
        <v>97.189760033459393</v>
      </c>
      <c r="N33" s="26"/>
      <c r="O33" s="26"/>
      <c r="P33" s="27"/>
      <c r="Q33" s="8"/>
    </row>
    <row r="34" spans="1:17" ht="77.25" customHeight="1" x14ac:dyDescent="0.3">
      <c r="A34" s="14" t="s">
        <v>63</v>
      </c>
      <c r="B34" s="16" t="s">
        <v>64</v>
      </c>
      <c r="C34" s="16" t="s">
        <v>22</v>
      </c>
      <c r="D34" s="4"/>
      <c r="E34" s="31">
        <v>43831</v>
      </c>
      <c r="F34" s="31">
        <v>44196</v>
      </c>
      <c r="G34" s="31">
        <v>43831</v>
      </c>
      <c r="H34" s="31">
        <v>44196</v>
      </c>
      <c r="I34" s="4">
        <v>280</v>
      </c>
      <c r="J34" s="4">
        <v>67</v>
      </c>
      <c r="K34" s="4">
        <v>66.400000000000006</v>
      </c>
      <c r="L34" s="107">
        <f t="shared" si="5"/>
        <v>23.714285714285715</v>
      </c>
      <c r="M34" s="107">
        <f t="shared" si="4"/>
        <v>99.104477611940311</v>
      </c>
      <c r="N34" s="4"/>
      <c r="O34" s="4"/>
      <c r="P34" s="7"/>
      <c r="Q34" s="8"/>
    </row>
    <row r="35" spans="1:17" ht="93.75" customHeight="1" x14ac:dyDescent="0.3">
      <c r="A35" s="14" t="s">
        <v>66</v>
      </c>
      <c r="B35" s="16" t="s">
        <v>65</v>
      </c>
      <c r="C35" s="16" t="s">
        <v>22</v>
      </c>
      <c r="D35" s="4"/>
      <c r="E35" s="31">
        <v>43831</v>
      </c>
      <c r="F35" s="31">
        <v>44196</v>
      </c>
      <c r="G35" s="31">
        <v>43831</v>
      </c>
      <c r="H35" s="31">
        <v>44196</v>
      </c>
      <c r="I35" s="4">
        <v>57316</v>
      </c>
      <c r="J35" s="4">
        <v>57316</v>
      </c>
      <c r="K35" s="99">
        <v>55704</v>
      </c>
      <c r="L35" s="107">
        <f t="shared" si="5"/>
        <v>97.187521808918973</v>
      </c>
      <c r="M35" s="107">
        <f t="shared" si="4"/>
        <v>97.187521808918973</v>
      </c>
      <c r="N35" s="4"/>
      <c r="O35" s="4"/>
      <c r="P35" s="7"/>
      <c r="Q35" s="8"/>
    </row>
    <row r="36" spans="1:17" ht="170.25" customHeight="1" x14ac:dyDescent="0.3">
      <c r="A36" s="14" t="s">
        <v>321</v>
      </c>
      <c r="B36" s="138" t="s">
        <v>372</v>
      </c>
      <c r="C36" s="16" t="s">
        <v>373</v>
      </c>
      <c r="D36" s="4"/>
      <c r="E36" s="31">
        <v>43831</v>
      </c>
      <c r="F36" s="31">
        <v>44196</v>
      </c>
      <c r="G36" s="31">
        <v>43831</v>
      </c>
      <c r="H36" s="31">
        <v>44196</v>
      </c>
      <c r="I36" s="4"/>
      <c r="J36" s="4"/>
      <c r="K36" s="99"/>
      <c r="L36" s="107"/>
      <c r="M36" s="107"/>
      <c r="N36" s="4"/>
      <c r="O36" s="4"/>
      <c r="P36" s="7"/>
      <c r="Q36" s="8"/>
    </row>
    <row r="37" spans="1:17" ht="111.75" hidden="1" customHeight="1" x14ac:dyDescent="0.3">
      <c r="A37" s="14" t="s">
        <v>334</v>
      </c>
      <c r="B37" s="113" t="s">
        <v>335</v>
      </c>
      <c r="C37" s="16" t="s">
        <v>318</v>
      </c>
      <c r="D37" s="4"/>
      <c r="E37" s="31">
        <v>43236</v>
      </c>
      <c r="F37" s="31">
        <v>43404</v>
      </c>
      <c r="G37" s="31">
        <v>43236</v>
      </c>
      <c r="H37" s="31">
        <v>43404</v>
      </c>
      <c r="I37" s="4"/>
      <c r="J37" s="4"/>
      <c r="K37" s="99"/>
      <c r="L37" s="107"/>
      <c r="M37" s="107"/>
      <c r="N37" s="4"/>
      <c r="O37" s="4"/>
      <c r="P37" s="7"/>
      <c r="Q37" s="8"/>
    </row>
    <row r="38" spans="1:17" ht="105" customHeight="1" x14ac:dyDescent="0.3">
      <c r="A38" s="14" t="s">
        <v>334</v>
      </c>
      <c r="B38" s="113" t="s">
        <v>374</v>
      </c>
      <c r="C38" s="16" t="s">
        <v>375</v>
      </c>
      <c r="D38" s="4"/>
      <c r="E38" s="31">
        <v>43831</v>
      </c>
      <c r="F38" s="31">
        <v>44196</v>
      </c>
      <c r="G38" s="31">
        <v>43831</v>
      </c>
      <c r="H38" s="31">
        <v>44196</v>
      </c>
      <c r="I38" s="4"/>
      <c r="J38" s="4"/>
      <c r="K38" s="99"/>
      <c r="L38" s="107"/>
      <c r="M38" s="107"/>
      <c r="N38" s="4"/>
      <c r="O38" s="4"/>
      <c r="P38" s="7"/>
      <c r="Q38" s="8"/>
    </row>
    <row r="39" spans="1:17" ht="100.5" customHeight="1" x14ac:dyDescent="0.3">
      <c r="A39" s="14" t="s">
        <v>67</v>
      </c>
      <c r="B39" s="16" t="s">
        <v>68</v>
      </c>
      <c r="C39" s="16" t="s">
        <v>22</v>
      </c>
      <c r="D39" s="4"/>
      <c r="E39" s="31">
        <v>43831</v>
      </c>
      <c r="F39" s="31">
        <v>44196</v>
      </c>
      <c r="G39" s="31">
        <v>43831</v>
      </c>
      <c r="H39" s="31">
        <v>44196</v>
      </c>
      <c r="I39" s="4">
        <v>0</v>
      </c>
      <c r="J39" s="4">
        <v>0</v>
      </c>
      <c r="K39" s="4">
        <v>0</v>
      </c>
      <c r="L39" s="107">
        <v>0</v>
      </c>
      <c r="M39" s="107">
        <v>0</v>
      </c>
      <c r="N39" s="4"/>
      <c r="O39" s="4"/>
      <c r="P39" s="7"/>
      <c r="Q39" s="8"/>
    </row>
    <row r="40" spans="1:17" ht="42" x14ac:dyDescent="0.3">
      <c r="A40" s="28" t="s">
        <v>70</v>
      </c>
      <c r="B40" s="29" t="s">
        <v>69</v>
      </c>
      <c r="C40" s="33" t="s">
        <v>22</v>
      </c>
      <c r="D40" s="26"/>
      <c r="E40" s="32" t="s">
        <v>115</v>
      </c>
      <c r="F40" s="32" t="s">
        <v>115</v>
      </c>
      <c r="G40" s="32" t="s">
        <v>115</v>
      </c>
      <c r="H40" s="32" t="s">
        <v>115</v>
      </c>
      <c r="I40" s="26">
        <f>SUM(I41:I59)</f>
        <v>67394.899999999994</v>
      </c>
      <c r="J40" s="26">
        <f>SUM(J41:J59)</f>
        <v>63867.6</v>
      </c>
      <c r="K40" s="26">
        <f>SUM(K41:K59)</f>
        <v>60482.7</v>
      </c>
      <c r="L40" s="106">
        <f>(K40/I40)*100</f>
        <v>89.743734318175413</v>
      </c>
      <c r="M40" s="106">
        <f>(K40/J40)*100</f>
        <v>94.700129643199375</v>
      </c>
      <c r="N40" s="26"/>
      <c r="O40" s="26"/>
      <c r="P40" s="27"/>
      <c r="Q40" s="8"/>
    </row>
    <row r="41" spans="1:17" ht="63" customHeight="1" x14ac:dyDescent="0.3">
      <c r="A41" s="18" t="s">
        <v>71</v>
      </c>
      <c r="B41" s="16" t="s">
        <v>72</v>
      </c>
      <c r="C41" s="16" t="s">
        <v>22</v>
      </c>
      <c r="D41" s="4"/>
      <c r="E41" s="31">
        <v>43831</v>
      </c>
      <c r="F41" s="31">
        <v>44196</v>
      </c>
      <c r="G41" s="31">
        <v>43831</v>
      </c>
      <c r="H41" s="31">
        <v>44196</v>
      </c>
      <c r="I41" s="4">
        <v>6784</v>
      </c>
      <c r="J41" s="4">
        <v>6784</v>
      </c>
      <c r="K41" s="4">
        <v>6289.3</v>
      </c>
      <c r="L41" s="106">
        <f t="shared" ref="L41:L51" si="6">(K41/I41)*100</f>
        <v>92.707841981132077</v>
      </c>
      <c r="M41" s="106">
        <f>(K41/J41)*100</f>
        <v>92.707841981132077</v>
      </c>
      <c r="N41" s="4"/>
      <c r="O41" s="4"/>
      <c r="P41" s="4"/>
    </row>
    <row r="42" spans="1:17" ht="146.25" customHeight="1" x14ac:dyDescent="0.3">
      <c r="A42" s="18" t="s">
        <v>73</v>
      </c>
      <c r="B42" s="16" t="s">
        <v>74</v>
      </c>
      <c r="C42" s="16" t="s">
        <v>22</v>
      </c>
      <c r="D42" s="4"/>
      <c r="E42" s="31">
        <v>43831</v>
      </c>
      <c r="F42" s="31">
        <v>44196</v>
      </c>
      <c r="G42" s="31">
        <v>43831</v>
      </c>
      <c r="H42" s="31">
        <v>44196</v>
      </c>
      <c r="I42" s="4">
        <v>7981</v>
      </c>
      <c r="J42" s="4">
        <v>5871</v>
      </c>
      <c r="K42" s="4">
        <v>5821.1</v>
      </c>
      <c r="L42" s="106">
        <f t="shared" si="6"/>
        <v>72.93697531637639</v>
      </c>
      <c r="M42" s="106">
        <f t="shared" ref="M42:M51" si="7">(K42/J42)*100</f>
        <v>99.15005961505706</v>
      </c>
      <c r="N42" s="4"/>
      <c r="O42" s="4"/>
      <c r="P42" s="4"/>
    </row>
    <row r="43" spans="1:17" ht="141" customHeight="1" x14ac:dyDescent="0.3">
      <c r="A43" s="18" t="s">
        <v>75</v>
      </c>
      <c r="B43" s="15" t="s">
        <v>76</v>
      </c>
      <c r="C43" s="16" t="s">
        <v>22</v>
      </c>
      <c r="D43" s="4"/>
      <c r="E43" s="31">
        <v>43831</v>
      </c>
      <c r="F43" s="31">
        <v>44196</v>
      </c>
      <c r="G43" s="31">
        <v>43831</v>
      </c>
      <c r="H43" s="31">
        <v>44196</v>
      </c>
      <c r="I43" s="4">
        <v>918</v>
      </c>
      <c r="J43" s="4">
        <v>918</v>
      </c>
      <c r="K43" s="4">
        <v>918</v>
      </c>
      <c r="L43" s="106">
        <f t="shared" si="6"/>
        <v>100</v>
      </c>
      <c r="M43" s="106">
        <f t="shared" si="7"/>
        <v>100</v>
      </c>
      <c r="N43" s="4"/>
      <c r="O43" s="4"/>
      <c r="P43" s="4"/>
    </row>
    <row r="44" spans="1:17" ht="131.25" customHeight="1" x14ac:dyDescent="0.3">
      <c r="A44" s="18" t="s">
        <v>77</v>
      </c>
      <c r="B44" s="16" t="s">
        <v>78</v>
      </c>
      <c r="C44" s="16" t="s">
        <v>22</v>
      </c>
      <c r="D44" s="4"/>
      <c r="E44" s="31">
        <v>43831</v>
      </c>
      <c r="F44" s="31">
        <v>44196</v>
      </c>
      <c r="G44" s="31">
        <v>43831</v>
      </c>
      <c r="H44" s="31">
        <v>44196</v>
      </c>
      <c r="I44" s="4">
        <v>14404</v>
      </c>
      <c r="J44" s="4">
        <v>14403.6</v>
      </c>
      <c r="K44" s="4">
        <v>14377.4</v>
      </c>
      <c r="L44" s="106">
        <f t="shared" si="6"/>
        <v>99.815329075256869</v>
      </c>
      <c r="M44" s="106">
        <f t="shared" si="7"/>
        <v>99.818101030297981</v>
      </c>
      <c r="N44" s="4"/>
      <c r="O44" s="4"/>
      <c r="P44" s="4"/>
    </row>
    <row r="45" spans="1:17" ht="147" customHeight="1" x14ac:dyDescent="0.3">
      <c r="A45" s="18" t="s">
        <v>80</v>
      </c>
      <c r="B45" s="16" t="s">
        <v>79</v>
      </c>
      <c r="C45" s="16" t="s">
        <v>22</v>
      </c>
      <c r="D45" s="4"/>
      <c r="E45" s="31">
        <v>43831</v>
      </c>
      <c r="F45" s="31">
        <v>44196</v>
      </c>
      <c r="G45" s="31">
        <v>43831</v>
      </c>
      <c r="H45" s="31">
        <v>44196</v>
      </c>
      <c r="I45" s="4">
        <v>1263</v>
      </c>
      <c r="J45" s="4">
        <v>1263</v>
      </c>
      <c r="K45" s="4">
        <v>1035.0999999999999</v>
      </c>
      <c r="L45" s="106">
        <f t="shared" si="6"/>
        <v>81.955661124307198</v>
      </c>
      <c r="M45" s="106">
        <f t="shared" si="7"/>
        <v>81.955661124307198</v>
      </c>
      <c r="N45" s="4"/>
      <c r="O45" s="4"/>
      <c r="P45" s="4"/>
    </row>
    <row r="46" spans="1:17" ht="147" customHeight="1" x14ac:dyDescent="0.3">
      <c r="A46" s="18" t="s">
        <v>322</v>
      </c>
      <c r="B46" s="16" t="s">
        <v>323</v>
      </c>
      <c r="C46" s="16" t="s">
        <v>22</v>
      </c>
      <c r="D46" s="4"/>
      <c r="E46" s="31">
        <v>43831</v>
      </c>
      <c r="F46" s="31">
        <v>44196</v>
      </c>
      <c r="G46" s="31">
        <v>43831</v>
      </c>
      <c r="H46" s="31">
        <v>44196</v>
      </c>
      <c r="I46" s="4">
        <v>205</v>
      </c>
      <c r="J46" s="4">
        <v>220</v>
      </c>
      <c r="K46" s="4">
        <v>220</v>
      </c>
      <c r="L46" s="106">
        <f t="shared" si="6"/>
        <v>107.31707317073172</v>
      </c>
      <c r="M46" s="106">
        <f t="shared" si="7"/>
        <v>100</v>
      </c>
      <c r="N46" s="4"/>
      <c r="O46" s="4"/>
      <c r="P46" s="4"/>
    </row>
    <row r="47" spans="1:17" ht="147" customHeight="1" x14ac:dyDescent="0.3">
      <c r="A47" s="18" t="s">
        <v>364</v>
      </c>
      <c r="B47" s="16" t="s">
        <v>365</v>
      </c>
      <c r="C47" s="16" t="s">
        <v>22</v>
      </c>
      <c r="D47" s="4"/>
      <c r="E47" s="31">
        <v>43831</v>
      </c>
      <c r="F47" s="31">
        <v>44196</v>
      </c>
      <c r="G47" s="31">
        <v>43831</v>
      </c>
      <c r="H47" s="31">
        <v>44196</v>
      </c>
      <c r="I47" s="4">
        <v>25671.3</v>
      </c>
      <c r="J47" s="4">
        <v>22939.4</v>
      </c>
      <c r="K47" s="4">
        <v>22022.1</v>
      </c>
      <c r="L47" s="106">
        <f t="shared" si="6"/>
        <v>85.784903764125701</v>
      </c>
      <c r="M47" s="106">
        <f t="shared" si="7"/>
        <v>96.001203170091614</v>
      </c>
      <c r="N47" s="4"/>
      <c r="O47" s="4"/>
      <c r="P47" s="4"/>
    </row>
    <row r="48" spans="1:17" ht="78" customHeight="1" x14ac:dyDescent="0.3">
      <c r="A48" s="18" t="s">
        <v>82</v>
      </c>
      <c r="B48" s="15" t="s">
        <v>81</v>
      </c>
      <c r="C48" s="16" t="s">
        <v>22</v>
      </c>
      <c r="D48" s="4"/>
      <c r="E48" s="31">
        <v>43831</v>
      </c>
      <c r="F48" s="31">
        <v>44196</v>
      </c>
      <c r="G48" s="31">
        <v>43831</v>
      </c>
      <c r="H48" s="31">
        <v>44196</v>
      </c>
      <c r="I48" s="4">
        <v>1782</v>
      </c>
      <c r="J48" s="4">
        <v>3082</v>
      </c>
      <c r="K48" s="4">
        <v>2701.4</v>
      </c>
      <c r="L48" s="106">
        <f t="shared" si="6"/>
        <v>151.59371492704827</v>
      </c>
      <c r="M48" s="106">
        <f t="shared" si="7"/>
        <v>87.650876054510064</v>
      </c>
      <c r="N48" s="4"/>
      <c r="O48" s="4"/>
      <c r="P48" s="4"/>
    </row>
    <row r="49" spans="1:16" ht="102.75" customHeight="1" x14ac:dyDescent="0.3">
      <c r="A49" s="18" t="s">
        <v>84</v>
      </c>
      <c r="B49" s="16" t="s">
        <v>83</v>
      </c>
      <c r="C49" s="16" t="s">
        <v>22</v>
      </c>
      <c r="D49" s="4"/>
      <c r="E49" s="31">
        <v>43831</v>
      </c>
      <c r="F49" s="31">
        <v>44196</v>
      </c>
      <c r="G49" s="31">
        <v>43831</v>
      </c>
      <c r="H49" s="31">
        <v>44196</v>
      </c>
      <c r="I49" s="4">
        <v>3104</v>
      </c>
      <c r="J49" s="4">
        <v>3104</v>
      </c>
      <c r="K49" s="4">
        <v>2774.5</v>
      </c>
      <c r="L49" s="106">
        <f t="shared" si="6"/>
        <v>89.384664948453604</v>
      </c>
      <c r="M49" s="106">
        <f t="shared" si="7"/>
        <v>89.384664948453604</v>
      </c>
      <c r="N49" s="4"/>
      <c r="O49" s="4"/>
      <c r="P49" s="4"/>
    </row>
    <row r="50" spans="1:16" ht="121.5" customHeight="1" x14ac:dyDescent="0.3">
      <c r="A50" s="18" t="s">
        <v>86</v>
      </c>
      <c r="B50" s="15" t="s">
        <v>85</v>
      </c>
      <c r="C50" s="16" t="s">
        <v>22</v>
      </c>
      <c r="D50" s="4"/>
      <c r="E50" s="31">
        <v>43831</v>
      </c>
      <c r="F50" s="31">
        <v>44196</v>
      </c>
      <c r="G50" s="31">
        <v>43831</v>
      </c>
      <c r="H50" s="31">
        <v>44196</v>
      </c>
      <c r="I50" s="4">
        <v>194.6</v>
      </c>
      <c r="J50" s="4">
        <v>194.6</v>
      </c>
      <c r="K50" s="4">
        <v>191.6</v>
      </c>
      <c r="L50" s="106">
        <f t="shared" si="6"/>
        <v>98.458376156217881</v>
      </c>
      <c r="M50" s="106">
        <f t="shared" si="7"/>
        <v>98.458376156217881</v>
      </c>
      <c r="N50" s="4"/>
      <c r="O50" s="4"/>
      <c r="P50" s="4"/>
    </row>
    <row r="51" spans="1:16" ht="141" customHeight="1" x14ac:dyDescent="0.3">
      <c r="A51" s="18" t="s">
        <v>88</v>
      </c>
      <c r="B51" s="16" t="s">
        <v>87</v>
      </c>
      <c r="C51" s="16" t="s">
        <v>22</v>
      </c>
      <c r="D51" s="4"/>
      <c r="E51" s="31">
        <v>43831</v>
      </c>
      <c r="F51" s="31">
        <v>44196</v>
      </c>
      <c r="G51" s="31">
        <v>43831</v>
      </c>
      <c r="H51" s="31">
        <v>44196</v>
      </c>
      <c r="I51" s="4">
        <v>10</v>
      </c>
      <c r="J51" s="4">
        <v>10</v>
      </c>
      <c r="K51" s="4">
        <v>8</v>
      </c>
      <c r="L51" s="106">
        <f t="shared" si="6"/>
        <v>80</v>
      </c>
      <c r="M51" s="106">
        <f t="shared" si="7"/>
        <v>80</v>
      </c>
      <c r="N51" s="4"/>
      <c r="O51" s="4"/>
      <c r="P51" s="4"/>
    </row>
    <row r="52" spans="1:16" ht="119.25" customHeight="1" x14ac:dyDescent="0.3">
      <c r="A52" s="18" t="s">
        <v>406</v>
      </c>
      <c r="B52" s="144" t="s">
        <v>407</v>
      </c>
      <c r="C52" s="145" t="s">
        <v>408</v>
      </c>
      <c r="D52" s="4"/>
      <c r="E52" s="31">
        <v>43922</v>
      </c>
      <c r="F52" s="31">
        <v>44347</v>
      </c>
      <c r="G52" s="31">
        <v>43922</v>
      </c>
      <c r="H52" s="31">
        <v>44347</v>
      </c>
      <c r="I52" s="4"/>
      <c r="J52" s="4"/>
      <c r="K52" s="4"/>
      <c r="L52" s="106"/>
      <c r="M52" s="106"/>
      <c r="N52" s="4"/>
      <c r="O52" s="4"/>
      <c r="P52" s="4"/>
    </row>
    <row r="53" spans="1:16" ht="94.5" customHeight="1" x14ac:dyDescent="0.3">
      <c r="A53" s="18" t="s">
        <v>342</v>
      </c>
      <c r="B53" s="138" t="s">
        <v>376</v>
      </c>
      <c r="C53" s="16" t="s">
        <v>375</v>
      </c>
      <c r="D53" s="4"/>
      <c r="E53" s="31">
        <v>43831</v>
      </c>
      <c r="F53" s="31">
        <v>44196</v>
      </c>
      <c r="G53" s="31">
        <v>43831</v>
      </c>
      <c r="H53" s="31">
        <v>44196</v>
      </c>
      <c r="I53" s="4"/>
      <c r="J53" s="4"/>
      <c r="K53" s="4"/>
      <c r="L53" s="107"/>
      <c r="M53" s="107"/>
      <c r="N53" s="4"/>
      <c r="O53" s="4"/>
      <c r="P53" s="4"/>
    </row>
    <row r="54" spans="1:16" ht="240.75" customHeight="1" x14ac:dyDescent="0.3">
      <c r="A54" s="18" t="s">
        <v>343</v>
      </c>
      <c r="B54" s="146" t="s">
        <v>349</v>
      </c>
      <c r="C54" s="146" t="s">
        <v>409</v>
      </c>
      <c r="D54" s="4"/>
      <c r="E54" s="31">
        <v>43549</v>
      </c>
      <c r="F54" s="31">
        <v>44223</v>
      </c>
      <c r="G54" s="31">
        <v>43549</v>
      </c>
      <c r="H54" s="31">
        <v>44223</v>
      </c>
      <c r="I54" s="4"/>
      <c r="J54" s="4"/>
      <c r="K54" s="4"/>
      <c r="L54" s="107"/>
      <c r="M54" s="107"/>
      <c r="N54" s="4"/>
      <c r="O54" s="4"/>
      <c r="P54" s="4"/>
    </row>
    <row r="55" spans="1:16" ht="78.75" hidden="1" customHeight="1" x14ac:dyDescent="0.25">
      <c r="A55" s="18" t="s">
        <v>343</v>
      </c>
      <c r="B55" s="135" t="s">
        <v>344</v>
      </c>
      <c r="C55" s="16" t="s">
        <v>345</v>
      </c>
      <c r="D55" s="4"/>
      <c r="E55" s="31">
        <v>43831</v>
      </c>
      <c r="F55" s="31">
        <v>44196</v>
      </c>
      <c r="G55" s="31">
        <v>43831</v>
      </c>
      <c r="H55" s="31">
        <v>44196</v>
      </c>
      <c r="I55" s="4"/>
      <c r="J55" s="4"/>
      <c r="K55" s="4"/>
      <c r="L55" s="107"/>
      <c r="M55" s="107"/>
      <c r="N55" s="4"/>
      <c r="O55" s="4"/>
      <c r="P55" s="4"/>
    </row>
    <row r="56" spans="1:16" ht="78.75" hidden="1" customHeight="1" x14ac:dyDescent="0.25">
      <c r="A56" s="18" t="s">
        <v>346</v>
      </c>
      <c r="B56" s="135" t="s">
        <v>347</v>
      </c>
      <c r="C56" s="16" t="s">
        <v>345</v>
      </c>
      <c r="D56" s="4"/>
      <c r="E56" s="31">
        <v>43831</v>
      </c>
      <c r="F56" s="31">
        <v>44196</v>
      </c>
      <c r="G56" s="31">
        <v>43831</v>
      </c>
      <c r="H56" s="31">
        <v>44196</v>
      </c>
      <c r="I56" s="4"/>
      <c r="J56" s="4"/>
      <c r="K56" s="4"/>
      <c r="L56" s="107"/>
      <c r="M56" s="107"/>
      <c r="N56" s="4"/>
      <c r="O56" s="4"/>
      <c r="P56" s="4"/>
    </row>
    <row r="57" spans="1:16" ht="78" hidden="1" customHeight="1" x14ac:dyDescent="0.3">
      <c r="A57" s="18" t="s">
        <v>348</v>
      </c>
      <c r="B57" s="135" t="s">
        <v>349</v>
      </c>
      <c r="C57" s="16" t="s">
        <v>350</v>
      </c>
      <c r="D57" s="4"/>
      <c r="E57" s="134">
        <v>43466</v>
      </c>
      <c r="F57" s="134">
        <v>44561</v>
      </c>
      <c r="G57" s="134">
        <v>43466</v>
      </c>
      <c r="H57" s="134">
        <v>44561</v>
      </c>
      <c r="I57" s="4"/>
      <c r="J57" s="4"/>
      <c r="K57" s="4"/>
      <c r="L57" s="107"/>
      <c r="M57" s="107"/>
      <c r="N57" s="4"/>
      <c r="O57" s="4"/>
      <c r="P57" s="4"/>
    </row>
    <row r="58" spans="1:16" ht="65.25" customHeight="1" x14ac:dyDescent="0.3">
      <c r="A58" s="18" t="s">
        <v>90</v>
      </c>
      <c r="B58" s="15" t="s">
        <v>89</v>
      </c>
      <c r="C58" s="16" t="s">
        <v>22</v>
      </c>
      <c r="D58" s="4"/>
      <c r="E58" s="31">
        <v>43831</v>
      </c>
      <c r="F58" s="31">
        <v>44196</v>
      </c>
      <c r="G58" s="31">
        <v>43831</v>
      </c>
      <c r="H58" s="31">
        <v>44196</v>
      </c>
      <c r="I58" s="4">
        <v>4521</v>
      </c>
      <c r="J58" s="99">
        <v>4521</v>
      </c>
      <c r="K58" s="99">
        <v>3567.2</v>
      </c>
      <c r="L58" s="107">
        <f>(K58/I58)*100</f>
        <v>78.902897589028981</v>
      </c>
      <c r="M58" s="107">
        <f>(K58/J58)*100</f>
        <v>78.902897589028981</v>
      </c>
      <c r="N58" s="4"/>
      <c r="O58" s="4"/>
      <c r="P58" s="4"/>
    </row>
    <row r="59" spans="1:16" ht="62.25" customHeight="1" x14ac:dyDescent="0.3">
      <c r="A59" s="18" t="s">
        <v>91</v>
      </c>
      <c r="B59" s="16" t="s">
        <v>92</v>
      </c>
      <c r="C59" s="16" t="s">
        <v>22</v>
      </c>
      <c r="D59" s="4"/>
      <c r="E59" s="31">
        <v>43831</v>
      </c>
      <c r="F59" s="31">
        <v>44196</v>
      </c>
      <c r="G59" s="31">
        <v>43831</v>
      </c>
      <c r="H59" s="31">
        <v>44196</v>
      </c>
      <c r="I59" s="4">
        <v>557</v>
      </c>
      <c r="J59" s="99">
        <v>557</v>
      </c>
      <c r="K59" s="99">
        <v>557</v>
      </c>
      <c r="L59" s="107">
        <f>(K59/I59)*100</f>
        <v>100</v>
      </c>
      <c r="M59" s="107">
        <f>(K59/J59)*100</f>
        <v>100</v>
      </c>
      <c r="N59" s="4"/>
      <c r="O59" s="4"/>
      <c r="P59" s="4"/>
    </row>
    <row r="60" spans="1:16" ht="219" hidden="1" customHeight="1" x14ac:dyDescent="0.3">
      <c r="A60" s="18" t="s">
        <v>351</v>
      </c>
      <c r="B60" s="135" t="s">
        <v>352</v>
      </c>
      <c r="C60" s="16" t="s">
        <v>353</v>
      </c>
      <c r="D60" s="4"/>
      <c r="E60" s="134">
        <v>43466</v>
      </c>
      <c r="F60" s="134">
        <v>43830</v>
      </c>
      <c r="G60" s="134">
        <v>43466</v>
      </c>
      <c r="H60" s="134">
        <v>43830</v>
      </c>
      <c r="I60" s="4"/>
      <c r="J60" s="99"/>
      <c r="K60" s="99"/>
      <c r="L60" s="107"/>
      <c r="M60" s="107"/>
      <c r="N60" s="4"/>
      <c r="O60" s="4"/>
      <c r="P60" s="4"/>
    </row>
    <row r="61" spans="1:16" ht="97.2" x14ac:dyDescent="0.3">
      <c r="A61" s="28" t="s">
        <v>94</v>
      </c>
      <c r="B61" s="29" t="s">
        <v>93</v>
      </c>
      <c r="C61" s="29" t="s">
        <v>22</v>
      </c>
      <c r="D61" s="26"/>
      <c r="E61" s="34" t="s">
        <v>115</v>
      </c>
      <c r="F61" s="34" t="s">
        <v>115</v>
      </c>
      <c r="G61" s="34" t="s">
        <v>115</v>
      </c>
      <c r="H61" s="34" t="s">
        <v>115</v>
      </c>
      <c r="I61" s="26">
        <f>SUM(I62:I63)</f>
        <v>1346</v>
      </c>
      <c r="J61" s="129">
        <f>SUM(J62:J63)</f>
        <v>1386.5</v>
      </c>
      <c r="K61" s="129">
        <f>SUM(K62:K63)</f>
        <v>1386.5</v>
      </c>
      <c r="L61" s="109">
        <f>(K61/I61)*100</f>
        <v>103.00891530460623</v>
      </c>
      <c r="M61" s="109">
        <f t="shared" ref="M61:M63" si="8">(K61/J61)*100</f>
        <v>100</v>
      </c>
      <c r="N61" s="26"/>
      <c r="O61" s="26"/>
      <c r="P61" s="26"/>
    </row>
    <row r="62" spans="1:16" ht="211.5" customHeight="1" x14ac:dyDescent="0.3">
      <c r="A62" s="18" t="s">
        <v>96</v>
      </c>
      <c r="B62" s="15" t="s">
        <v>95</v>
      </c>
      <c r="C62" s="16" t="s">
        <v>22</v>
      </c>
      <c r="D62" s="4"/>
      <c r="E62" s="31">
        <v>43831</v>
      </c>
      <c r="F62" s="31">
        <v>44196</v>
      </c>
      <c r="G62" s="31">
        <v>43831</v>
      </c>
      <c r="H62" s="31">
        <v>44196</v>
      </c>
      <c r="I62" s="4">
        <v>1226</v>
      </c>
      <c r="J62" s="99">
        <v>1266.5</v>
      </c>
      <c r="K62" s="99">
        <v>1266.5</v>
      </c>
      <c r="L62" s="109">
        <f>(K62/I62)*100</f>
        <v>103.30342577487765</v>
      </c>
      <c r="M62" s="109">
        <f t="shared" si="8"/>
        <v>100</v>
      </c>
      <c r="N62" s="4"/>
      <c r="O62" s="4"/>
      <c r="P62" s="4"/>
    </row>
    <row r="63" spans="1:16" ht="132" customHeight="1" x14ac:dyDescent="0.3">
      <c r="A63" s="18" t="s">
        <v>97</v>
      </c>
      <c r="B63" s="16" t="s">
        <v>98</v>
      </c>
      <c r="C63" s="16" t="s">
        <v>22</v>
      </c>
      <c r="D63" s="4"/>
      <c r="E63" s="31">
        <v>43831</v>
      </c>
      <c r="F63" s="31">
        <v>44196</v>
      </c>
      <c r="G63" s="31">
        <v>43831</v>
      </c>
      <c r="H63" s="31">
        <v>44196</v>
      </c>
      <c r="I63" s="4">
        <v>120</v>
      </c>
      <c r="J63" s="99">
        <v>120</v>
      </c>
      <c r="K63" s="99">
        <v>120</v>
      </c>
      <c r="L63" s="109">
        <f>(K63/I63)*100</f>
        <v>100</v>
      </c>
      <c r="M63" s="109">
        <f t="shared" si="8"/>
        <v>100</v>
      </c>
      <c r="N63" s="4"/>
      <c r="O63" s="4"/>
      <c r="P63" s="4"/>
    </row>
    <row r="64" spans="1:16" ht="149.25" hidden="1" customHeight="1" x14ac:dyDescent="0.3">
      <c r="A64" s="18" t="s">
        <v>319</v>
      </c>
      <c r="B64" s="135" t="s">
        <v>336</v>
      </c>
      <c r="C64" s="16" t="s">
        <v>320</v>
      </c>
      <c r="D64" s="4"/>
      <c r="E64" s="31">
        <v>43082</v>
      </c>
      <c r="F64" s="31">
        <v>43448</v>
      </c>
      <c r="G64" s="31">
        <v>43082</v>
      </c>
      <c r="H64" s="31">
        <v>43448</v>
      </c>
      <c r="I64" s="4"/>
      <c r="J64" s="99"/>
      <c r="K64" s="99"/>
      <c r="L64" s="107"/>
      <c r="M64" s="107"/>
      <c r="N64" s="4"/>
      <c r="O64" s="4"/>
      <c r="P64" s="4"/>
    </row>
    <row r="65" spans="1:16" ht="69.599999999999994" x14ac:dyDescent="0.3">
      <c r="A65" s="28" t="s">
        <v>100</v>
      </c>
      <c r="B65" s="29" t="s">
        <v>99</v>
      </c>
      <c r="C65" s="26"/>
      <c r="D65" s="26"/>
      <c r="E65" s="32" t="s">
        <v>115</v>
      </c>
      <c r="F65" s="32" t="s">
        <v>115</v>
      </c>
      <c r="G65" s="32" t="s">
        <v>115</v>
      </c>
      <c r="H65" s="32" t="s">
        <v>115</v>
      </c>
      <c r="I65" s="26">
        <f>I66+I68</f>
        <v>914</v>
      </c>
      <c r="J65" s="129">
        <f t="shared" ref="J65:K65" si="9">J66+J68</f>
        <v>914</v>
      </c>
      <c r="K65" s="129">
        <f t="shared" si="9"/>
        <v>914</v>
      </c>
      <c r="L65" s="109">
        <f>(K65/I65)*100</f>
        <v>100</v>
      </c>
      <c r="M65" s="109">
        <f>(K65/J65)*100</f>
        <v>100</v>
      </c>
      <c r="N65" s="26"/>
      <c r="O65" s="26"/>
      <c r="P65" s="26"/>
    </row>
    <row r="66" spans="1:16" ht="83.4" x14ac:dyDescent="0.3">
      <c r="A66" s="18" t="s">
        <v>102</v>
      </c>
      <c r="B66" s="16" t="s">
        <v>101</v>
      </c>
      <c r="C66" s="4"/>
      <c r="D66" s="4"/>
      <c r="E66" s="31">
        <v>43831</v>
      </c>
      <c r="F66" s="31">
        <v>44196</v>
      </c>
      <c r="G66" s="31">
        <v>43831</v>
      </c>
      <c r="H66" s="31">
        <v>44196</v>
      </c>
      <c r="I66" s="4">
        <v>179</v>
      </c>
      <c r="J66" s="99">
        <v>179</v>
      </c>
      <c r="K66" s="99">
        <v>179</v>
      </c>
      <c r="L66" s="109">
        <f t="shared" ref="L66:L68" si="10">(K66/I66)*100</f>
        <v>100</v>
      </c>
      <c r="M66" s="109">
        <f t="shared" ref="M66:M68" si="11">(K66/J66)*100</f>
        <v>100</v>
      </c>
      <c r="N66" s="4"/>
      <c r="O66" s="4"/>
      <c r="P66" s="4"/>
    </row>
    <row r="67" spans="1:16" ht="0.75" customHeight="1" x14ac:dyDescent="0.3">
      <c r="A67" s="18" t="s">
        <v>337</v>
      </c>
      <c r="B67" s="16" t="s">
        <v>338</v>
      </c>
      <c r="C67" s="4"/>
      <c r="D67" s="4"/>
      <c r="E67" s="31">
        <v>43040</v>
      </c>
      <c r="F67" s="31">
        <v>43404</v>
      </c>
      <c r="G67" s="31">
        <v>43040</v>
      </c>
      <c r="H67" s="31">
        <v>43404</v>
      </c>
      <c r="I67" s="4"/>
      <c r="J67" s="99"/>
      <c r="K67" s="99"/>
      <c r="L67" s="109"/>
      <c r="M67" s="109"/>
      <c r="N67" s="4"/>
      <c r="O67" s="4"/>
      <c r="P67" s="4"/>
    </row>
    <row r="68" spans="1:16" ht="69.599999999999994" x14ac:dyDescent="0.3">
      <c r="A68" s="18" t="s">
        <v>315</v>
      </c>
      <c r="B68" s="16" t="s">
        <v>316</v>
      </c>
      <c r="C68" s="4"/>
      <c r="D68" s="4"/>
      <c r="E68" s="31">
        <v>43831</v>
      </c>
      <c r="F68" s="31">
        <v>44196</v>
      </c>
      <c r="G68" s="31">
        <v>43831</v>
      </c>
      <c r="H68" s="31">
        <v>44196</v>
      </c>
      <c r="I68" s="4">
        <v>735</v>
      </c>
      <c r="J68" s="4">
        <v>735</v>
      </c>
      <c r="K68" s="4">
        <v>735</v>
      </c>
      <c r="L68" s="109">
        <f t="shared" si="10"/>
        <v>100</v>
      </c>
      <c r="M68" s="109">
        <f t="shared" si="11"/>
        <v>100</v>
      </c>
      <c r="N68" s="4"/>
      <c r="O68" s="4"/>
      <c r="P68" s="4"/>
    </row>
    <row r="69" spans="1:16" ht="55.8" x14ac:dyDescent="0.3">
      <c r="A69" s="28" t="s">
        <v>104</v>
      </c>
      <c r="B69" s="29" t="s">
        <v>103</v>
      </c>
      <c r="C69" s="26"/>
      <c r="D69" s="26"/>
      <c r="E69" s="26" t="s">
        <v>115</v>
      </c>
      <c r="F69" s="26" t="s">
        <v>115</v>
      </c>
      <c r="G69" s="26" t="s">
        <v>115</v>
      </c>
      <c r="H69" s="26" t="s">
        <v>115</v>
      </c>
      <c r="I69" s="26">
        <f>SUM(I70:I75)</f>
        <v>10449.299999999999</v>
      </c>
      <c r="J69" s="26">
        <f t="shared" ref="J69:K69" si="12">SUM(J70:J75)</f>
        <v>10449.299999999999</v>
      </c>
      <c r="K69" s="26">
        <f t="shared" si="12"/>
        <v>10342.299999999999</v>
      </c>
      <c r="L69" s="109">
        <f>(K69/I69)*100</f>
        <v>98.976007962255835</v>
      </c>
      <c r="M69" s="109">
        <f>(K69/J69)*100</f>
        <v>98.976007962255835</v>
      </c>
      <c r="N69" s="26"/>
      <c r="O69" s="26"/>
      <c r="P69" s="26"/>
    </row>
    <row r="70" spans="1:16" ht="88.5" customHeight="1" x14ac:dyDescent="0.3">
      <c r="A70" s="18" t="s">
        <v>106</v>
      </c>
      <c r="B70" s="19" t="s">
        <v>105</v>
      </c>
      <c r="C70" s="4"/>
      <c r="D70" s="4"/>
      <c r="E70" s="31">
        <v>43831</v>
      </c>
      <c r="F70" s="31">
        <v>44196</v>
      </c>
      <c r="G70" s="31">
        <v>43831</v>
      </c>
      <c r="H70" s="31">
        <v>44196</v>
      </c>
      <c r="I70" s="4">
        <v>7781</v>
      </c>
      <c r="J70" s="4">
        <v>7781</v>
      </c>
      <c r="K70" s="4">
        <v>7781</v>
      </c>
      <c r="L70" s="109">
        <f t="shared" ref="L70:L75" si="13">(K70/I70)*100</f>
        <v>100</v>
      </c>
      <c r="M70" s="109">
        <f t="shared" ref="M70:M75" si="14">(K70/J70)*100</f>
        <v>100</v>
      </c>
      <c r="N70" s="4"/>
      <c r="O70" s="4"/>
      <c r="P70" s="4"/>
    </row>
    <row r="71" spans="1:16" ht="133.5" customHeight="1" x14ac:dyDescent="0.3">
      <c r="A71" s="18" t="s">
        <v>107</v>
      </c>
      <c r="B71" s="15" t="s">
        <v>108</v>
      </c>
      <c r="C71" s="4"/>
      <c r="D71" s="4"/>
      <c r="E71" s="31">
        <v>43831</v>
      </c>
      <c r="F71" s="31">
        <v>44196</v>
      </c>
      <c r="G71" s="31">
        <v>43831</v>
      </c>
      <c r="H71" s="31">
        <v>44196</v>
      </c>
      <c r="I71" s="4">
        <v>756</v>
      </c>
      <c r="J71" s="4">
        <v>756</v>
      </c>
      <c r="K71" s="4">
        <v>756</v>
      </c>
      <c r="L71" s="109">
        <f t="shared" si="13"/>
        <v>100</v>
      </c>
      <c r="M71" s="109">
        <f t="shared" si="14"/>
        <v>100</v>
      </c>
      <c r="N71" s="4"/>
      <c r="O71" s="4"/>
      <c r="P71" s="4"/>
    </row>
    <row r="72" spans="1:16" ht="98.25" customHeight="1" x14ac:dyDescent="0.3">
      <c r="A72" s="18" t="s">
        <v>109</v>
      </c>
      <c r="B72" s="19" t="s">
        <v>110</v>
      </c>
      <c r="C72" s="4"/>
      <c r="D72" s="4"/>
      <c r="E72" s="31">
        <v>43831</v>
      </c>
      <c r="F72" s="31">
        <v>44196</v>
      </c>
      <c r="G72" s="31">
        <v>43831</v>
      </c>
      <c r="H72" s="31">
        <v>44196</v>
      </c>
      <c r="I72" s="4">
        <v>448</v>
      </c>
      <c r="J72" s="4">
        <v>448</v>
      </c>
      <c r="K72" s="4">
        <v>448</v>
      </c>
      <c r="L72" s="109">
        <f t="shared" si="13"/>
        <v>100</v>
      </c>
      <c r="M72" s="109">
        <f t="shared" si="14"/>
        <v>100</v>
      </c>
      <c r="N72" s="4"/>
      <c r="O72" s="4"/>
      <c r="P72" s="4"/>
    </row>
    <row r="73" spans="1:16" ht="107.25" customHeight="1" x14ac:dyDescent="0.3">
      <c r="A73" s="18" t="s">
        <v>111</v>
      </c>
      <c r="B73" s="16" t="s">
        <v>112</v>
      </c>
      <c r="C73" s="4"/>
      <c r="D73" s="4"/>
      <c r="E73" s="31">
        <v>43831</v>
      </c>
      <c r="F73" s="31">
        <v>44196</v>
      </c>
      <c r="G73" s="31">
        <v>43831</v>
      </c>
      <c r="H73" s="31">
        <v>44196</v>
      </c>
      <c r="I73" s="4">
        <v>1290</v>
      </c>
      <c r="J73" s="4">
        <v>1290</v>
      </c>
      <c r="K73" s="4">
        <v>1290</v>
      </c>
      <c r="L73" s="109">
        <f t="shared" si="13"/>
        <v>100</v>
      </c>
      <c r="M73" s="109">
        <f t="shared" si="14"/>
        <v>100</v>
      </c>
      <c r="N73" s="4"/>
      <c r="O73" s="4"/>
      <c r="P73" s="4"/>
    </row>
    <row r="74" spans="1:16" ht="66" customHeight="1" x14ac:dyDescent="0.3">
      <c r="A74" s="21" t="s">
        <v>113</v>
      </c>
      <c r="B74" s="22" t="s">
        <v>114</v>
      </c>
      <c r="C74" s="21"/>
      <c r="D74" s="21"/>
      <c r="E74" s="31">
        <v>43831</v>
      </c>
      <c r="F74" s="31">
        <v>44196</v>
      </c>
      <c r="G74" s="31">
        <v>43831</v>
      </c>
      <c r="H74" s="31">
        <v>44196</v>
      </c>
      <c r="I74" s="21">
        <v>1.3</v>
      </c>
      <c r="J74" s="21">
        <v>1.3</v>
      </c>
      <c r="K74" s="21">
        <v>1.3</v>
      </c>
      <c r="L74" s="109">
        <f t="shared" si="13"/>
        <v>100</v>
      </c>
      <c r="M74" s="109">
        <f t="shared" si="14"/>
        <v>100</v>
      </c>
      <c r="N74" s="21"/>
      <c r="O74" s="21"/>
      <c r="P74" s="21"/>
    </row>
    <row r="75" spans="1:16" ht="138.6" x14ac:dyDescent="0.3">
      <c r="A75" s="4" t="s">
        <v>327</v>
      </c>
      <c r="B75" s="5" t="s">
        <v>328</v>
      </c>
      <c r="C75" s="4"/>
      <c r="D75" s="4"/>
      <c r="E75" s="31">
        <v>43831</v>
      </c>
      <c r="F75" s="31">
        <v>44196</v>
      </c>
      <c r="G75" s="31">
        <v>43831</v>
      </c>
      <c r="H75" s="31">
        <v>44196</v>
      </c>
      <c r="I75" s="4">
        <v>173</v>
      </c>
      <c r="J75" s="4">
        <v>173</v>
      </c>
      <c r="K75" s="4">
        <v>66</v>
      </c>
      <c r="L75" s="4">
        <f t="shared" si="13"/>
        <v>38.150289017341038</v>
      </c>
      <c r="M75" s="4">
        <f t="shared" si="14"/>
        <v>38.150289017341038</v>
      </c>
      <c r="N75" s="4"/>
      <c r="O75" s="4"/>
      <c r="P75" s="4"/>
    </row>
    <row r="76" spans="1:16" ht="135" hidden="1" x14ac:dyDescent="0.25">
      <c r="A76" s="4" t="s">
        <v>339</v>
      </c>
      <c r="B76" s="136" t="s">
        <v>354</v>
      </c>
      <c r="C76" s="5" t="s">
        <v>355</v>
      </c>
      <c r="D76" s="4"/>
      <c r="E76" s="134">
        <v>43466</v>
      </c>
      <c r="F76" s="134">
        <v>43830</v>
      </c>
      <c r="G76" s="134">
        <v>43466</v>
      </c>
      <c r="H76" s="134">
        <v>43830</v>
      </c>
      <c r="I76" s="4"/>
      <c r="J76" s="4"/>
      <c r="K76" s="4"/>
      <c r="L76" s="4"/>
      <c r="M76" s="4"/>
      <c r="N76" s="4"/>
      <c r="O76" s="4"/>
      <c r="P76" s="4"/>
    </row>
    <row r="77" spans="1:16" ht="150" hidden="1" x14ac:dyDescent="0.25">
      <c r="A77" s="4" t="s">
        <v>340</v>
      </c>
      <c r="B77" s="136" t="s">
        <v>356</v>
      </c>
      <c r="C77" s="5" t="s">
        <v>341</v>
      </c>
      <c r="D77" s="4"/>
      <c r="E77" s="134">
        <v>43466</v>
      </c>
      <c r="F77" s="134">
        <v>43830</v>
      </c>
      <c r="G77" s="134">
        <v>43466</v>
      </c>
      <c r="H77" s="134">
        <v>43830</v>
      </c>
      <c r="I77" s="4"/>
      <c r="J77" s="4"/>
      <c r="K77" s="4"/>
      <c r="L77" s="4"/>
      <c r="M77" s="4"/>
      <c r="N77" s="4"/>
      <c r="O77" s="4"/>
      <c r="P77" s="4"/>
    </row>
    <row r="78" spans="1:16" ht="110.25" hidden="1" x14ac:dyDescent="0.25">
      <c r="A78" s="4" t="s">
        <v>357</v>
      </c>
      <c r="B78" s="137" t="s">
        <v>360</v>
      </c>
      <c r="C78" s="5" t="s">
        <v>341</v>
      </c>
      <c r="D78" s="4"/>
      <c r="E78" s="134">
        <v>43466</v>
      </c>
      <c r="F78" s="134">
        <v>43830</v>
      </c>
      <c r="G78" s="134">
        <v>43466</v>
      </c>
      <c r="H78" s="134">
        <v>43830</v>
      </c>
      <c r="I78" s="4"/>
      <c r="J78" s="4"/>
      <c r="K78" s="4"/>
      <c r="L78" s="4"/>
      <c r="M78" s="4"/>
      <c r="N78" s="4"/>
      <c r="O78" s="4"/>
      <c r="P78" s="4"/>
    </row>
    <row r="79" spans="1:16" ht="60" hidden="1" x14ac:dyDescent="0.25">
      <c r="A79" s="4" t="s">
        <v>358</v>
      </c>
      <c r="B79" s="136" t="s">
        <v>362</v>
      </c>
      <c r="C79" s="5" t="s">
        <v>341</v>
      </c>
      <c r="D79" s="4"/>
      <c r="E79" s="134">
        <v>43466</v>
      </c>
      <c r="F79" s="134">
        <v>43830</v>
      </c>
      <c r="G79" s="134">
        <v>43466</v>
      </c>
      <c r="H79" s="134">
        <v>43830</v>
      </c>
      <c r="I79" s="4"/>
      <c r="J79" s="4"/>
      <c r="K79" s="4"/>
      <c r="L79" s="4"/>
      <c r="M79" s="4"/>
      <c r="N79" s="4"/>
      <c r="O79" s="4"/>
      <c r="P79" s="4"/>
    </row>
    <row r="80" spans="1:16" ht="69.599999999999994" hidden="1" x14ac:dyDescent="0.3">
      <c r="A80" s="4" t="s">
        <v>359</v>
      </c>
      <c r="B80" s="136" t="s">
        <v>361</v>
      </c>
      <c r="C80" s="5" t="s">
        <v>341</v>
      </c>
      <c r="D80" s="4"/>
      <c r="E80" s="134">
        <v>43466</v>
      </c>
      <c r="F80" s="134">
        <v>43830</v>
      </c>
      <c r="G80" s="134">
        <v>43466</v>
      </c>
      <c r="H80" s="134">
        <v>43830</v>
      </c>
      <c r="I80" s="4"/>
      <c r="J80" s="4"/>
      <c r="K80" s="4"/>
      <c r="L80" s="4"/>
      <c r="M80" s="4"/>
      <c r="N80" s="4"/>
      <c r="O80" s="4"/>
      <c r="P80" s="4"/>
    </row>
    <row r="81" spans="1:16" ht="105.75" customHeight="1" x14ac:dyDescent="0.3">
      <c r="A81" s="4" t="s">
        <v>339</v>
      </c>
      <c r="B81" s="147" t="s">
        <v>410</v>
      </c>
      <c r="C81" s="5" t="s">
        <v>411</v>
      </c>
      <c r="D81" s="4"/>
      <c r="E81" s="31">
        <v>44075</v>
      </c>
      <c r="F81" s="31">
        <v>44229</v>
      </c>
      <c r="G81" s="31">
        <v>44075</v>
      </c>
      <c r="H81" s="31">
        <v>44229</v>
      </c>
      <c r="I81" s="4"/>
      <c r="J81" s="4"/>
      <c r="K81" s="4"/>
      <c r="L81" s="4"/>
      <c r="M81" s="4"/>
      <c r="N81" s="4"/>
      <c r="O81" s="4"/>
      <c r="P81" s="4"/>
    </row>
    <row r="82" spans="1:16" x14ac:dyDescent="0.3">
      <c r="A82" s="13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x14ac:dyDescent="0.3">
      <c r="A83" s="131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x14ac:dyDescent="0.3">
      <c r="A84" s="131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x14ac:dyDescent="0.3">
      <c r="A85" s="131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x14ac:dyDescent="0.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x14ac:dyDescent="0.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x14ac:dyDescent="0.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x14ac:dyDescent="0.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x14ac:dyDescent="0.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x14ac:dyDescent="0.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x14ac:dyDescent="0.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</sheetData>
  <mergeCells count="39">
    <mergeCell ref="B1:N1"/>
    <mergeCell ref="I6:M6"/>
    <mergeCell ref="E6:F6"/>
    <mergeCell ref="G6:H6"/>
    <mergeCell ref="N6:P6"/>
    <mergeCell ref="A6:A7"/>
    <mergeCell ref="B6:B7"/>
    <mergeCell ref="C6:C7"/>
    <mergeCell ref="D6:D7"/>
    <mergeCell ref="A13:A14"/>
    <mergeCell ref="C13:C14"/>
    <mergeCell ref="D13:D14"/>
    <mergeCell ref="P13:P14"/>
    <mergeCell ref="I13:I14"/>
    <mergeCell ref="J13:J14"/>
    <mergeCell ref="K13:K14"/>
    <mergeCell ref="L13:L14"/>
    <mergeCell ref="M13:M14"/>
    <mergeCell ref="N13:N14"/>
    <mergeCell ref="O13:O14"/>
    <mergeCell ref="A23:A24"/>
    <mergeCell ref="C23:C24"/>
    <mergeCell ref="D23:D24"/>
    <mergeCell ref="E23:E24"/>
    <mergeCell ref="F23:F24"/>
    <mergeCell ref="M23:M24"/>
    <mergeCell ref="N23:N24"/>
    <mergeCell ref="O23:O24"/>
    <mergeCell ref="P23:P24"/>
    <mergeCell ref="K23:K24"/>
    <mergeCell ref="E13:E14"/>
    <mergeCell ref="F13:F14"/>
    <mergeCell ref="G13:G14"/>
    <mergeCell ref="H13:H14"/>
    <mergeCell ref="L23:L24"/>
    <mergeCell ref="G23:G24"/>
    <mergeCell ref="H23:H24"/>
    <mergeCell ref="I23:I24"/>
    <mergeCell ref="J23:J24"/>
  </mergeCells>
  <pageMargins left="0.39370078740157483" right="0.39370078740157483" top="0.15748031496062992" bottom="0.15748031496062992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opLeftCell="A87" workbookViewId="0">
      <selection activeCell="A99" sqref="A99:I99"/>
    </sheetView>
  </sheetViews>
  <sheetFormatPr defaultRowHeight="14.4" x14ac:dyDescent="0.3"/>
  <cols>
    <col min="1" max="1" width="6.33203125" customWidth="1"/>
    <col min="2" max="2" width="29.5546875" customWidth="1"/>
    <col min="3" max="3" width="11.44140625" customWidth="1"/>
    <col min="4" max="4" width="5.6640625" customWidth="1"/>
    <col min="5" max="5" width="8.33203125" customWidth="1"/>
    <col min="6" max="6" width="7.44140625" customWidth="1"/>
    <col min="7" max="7" width="7.6640625" customWidth="1"/>
    <col min="8" max="8" width="12" customWidth="1"/>
  </cols>
  <sheetData>
    <row r="1" spans="1:12" x14ac:dyDescent="0.3">
      <c r="A1" s="165" t="s">
        <v>116</v>
      </c>
      <c r="B1" s="165"/>
      <c r="C1" s="165"/>
      <c r="D1" s="165"/>
      <c r="E1" s="165"/>
      <c r="F1" s="165"/>
      <c r="G1" s="165"/>
      <c r="H1" s="165"/>
      <c r="I1" s="165"/>
      <c r="J1" s="165"/>
      <c r="K1" s="35"/>
      <c r="L1" s="35"/>
    </row>
    <row r="2" spans="1:12" x14ac:dyDescent="0.3">
      <c r="A2" s="165" t="s">
        <v>366</v>
      </c>
      <c r="B2" s="165"/>
      <c r="C2" s="165"/>
      <c r="D2" s="165"/>
      <c r="E2" s="165"/>
      <c r="F2" s="165"/>
      <c r="G2" s="165"/>
      <c r="H2" s="165"/>
      <c r="I2" s="35"/>
      <c r="J2" s="35"/>
      <c r="K2" s="35"/>
    </row>
    <row r="4" spans="1:12" ht="22.5" customHeight="1" x14ac:dyDescent="0.3">
      <c r="A4" s="155" t="s">
        <v>117</v>
      </c>
      <c r="B4" s="157" t="s">
        <v>118</v>
      </c>
      <c r="C4" s="157" t="s">
        <v>119</v>
      </c>
      <c r="D4" s="157" t="s">
        <v>120</v>
      </c>
      <c r="E4" s="166" t="s">
        <v>121</v>
      </c>
      <c r="F4" s="167"/>
      <c r="G4" s="167"/>
      <c r="H4" s="168"/>
      <c r="I4" s="157" t="s">
        <v>127</v>
      </c>
    </row>
    <row r="5" spans="1:12" ht="19.5" customHeight="1" x14ac:dyDescent="0.3">
      <c r="A5" s="176"/>
      <c r="B5" s="175"/>
      <c r="C5" s="175"/>
      <c r="D5" s="175"/>
      <c r="E5" s="157" t="s">
        <v>123</v>
      </c>
      <c r="F5" s="166" t="s">
        <v>122</v>
      </c>
      <c r="G5" s="167"/>
      <c r="H5" s="168"/>
      <c r="I5" s="175"/>
    </row>
    <row r="6" spans="1:12" ht="77.25" customHeight="1" x14ac:dyDescent="0.3">
      <c r="A6" s="156"/>
      <c r="B6" s="158"/>
      <c r="C6" s="158"/>
      <c r="D6" s="158"/>
      <c r="E6" s="158"/>
      <c r="F6" s="37" t="s">
        <v>124</v>
      </c>
      <c r="G6" s="37" t="s">
        <v>125</v>
      </c>
      <c r="H6" s="37" t="s">
        <v>126</v>
      </c>
      <c r="I6" s="158"/>
    </row>
    <row r="7" spans="1:12" ht="1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12" ht="30.75" customHeight="1" x14ac:dyDescent="0.3">
      <c r="A8" s="177" t="s">
        <v>128</v>
      </c>
      <c r="B8" s="178"/>
      <c r="C8" s="178"/>
      <c r="D8" s="178"/>
      <c r="E8" s="178"/>
      <c r="F8" s="178"/>
      <c r="G8" s="178"/>
      <c r="H8" s="178"/>
      <c r="I8" s="179"/>
    </row>
    <row r="9" spans="1:12" ht="150" customHeight="1" x14ac:dyDescent="0.3">
      <c r="A9" s="155">
        <v>1</v>
      </c>
      <c r="B9" s="16" t="s">
        <v>129</v>
      </c>
      <c r="C9" s="5" t="s">
        <v>205</v>
      </c>
      <c r="D9" s="4" t="s">
        <v>206</v>
      </c>
      <c r="E9" s="172" t="s">
        <v>367</v>
      </c>
      <c r="F9" s="4">
        <v>100</v>
      </c>
      <c r="G9" s="4">
        <v>100</v>
      </c>
      <c r="H9" s="4">
        <f>(G9/F9)*100</f>
        <v>100</v>
      </c>
      <c r="I9" s="4"/>
    </row>
    <row r="10" spans="1:12" ht="145.5" customHeight="1" x14ac:dyDescent="0.3">
      <c r="A10" s="176"/>
      <c r="B10" s="15" t="s">
        <v>130</v>
      </c>
      <c r="C10" s="5" t="s">
        <v>205</v>
      </c>
      <c r="D10" s="4" t="s">
        <v>206</v>
      </c>
      <c r="E10" s="173"/>
      <c r="F10" s="4">
        <v>100</v>
      </c>
      <c r="G10" s="4">
        <v>100</v>
      </c>
      <c r="H10" s="4">
        <f t="shared" ref="H10:H16" si="0">(G10/F10)*100</f>
        <v>100</v>
      </c>
      <c r="I10" s="4"/>
    </row>
    <row r="11" spans="1:12" ht="103.5" customHeight="1" x14ac:dyDescent="0.3">
      <c r="A11" s="176"/>
      <c r="B11" s="16" t="s">
        <v>131</v>
      </c>
      <c r="C11" s="5" t="s">
        <v>205</v>
      </c>
      <c r="D11" s="4" t="s">
        <v>206</v>
      </c>
      <c r="E11" s="173"/>
      <c r="F11" s="4">
        <v>70</v>
      </c>
      <c r="G11" s="4">
        <v>100</v>
      </c>
      <c r="H11" s="14">
        <f t="shared" si="0"/>
        <v>142.85714285714286</v>
      </c>
      <c r="I11" s="4"/>
    </row>
    <row r="12" spans="1:12" ht="108" customHeight="1" x14ac:dyDescent="0.3">
      <c r="A12" s="176"/>
      <c r="B12" s="16" t="s">
        <v>132</v>
      </c>
      <c r="C12" s="5" t="s">
        <v>205</v>
      </c>
      <c r="D12" s="4" t="s">
        <v>206</v>
      </c>
      <c r="E12" s="173"/>
      <c r="F12" s="4">
        <v>82.7</v>
      </c>
      <c r="G12" s="4">
        <v>100</v>
      </c>
      <c r="H12" s="14">
        <f t="shared" si="0"/>
        <v>120.91898428053204</v>
      </c>
      <c r="I12" s="4"/>
    </row>
    <row r="13" spans="1:12" ht="129.75" customHeight="1" x14ac:dyDescent="0.3">
      <c r="A13" s="176"/>
      <c r="B13" s="16" t="s">
        <v>133</v>
      </c>
      <c r="C13" s="5" t="s">
        <v>205</v>
      </c>
      <c r="D13" s="4" t="s">
        <v>206</v>
      </c>
      <c r="E13" s="173"/>
      <c r="F13" s="4">
        <v>80</v>
      </c>
      <c r="G13" s="4">
        <v>80</v>
      </c>
      <c r="H13" s="4">
        <f t="shared" si="0"/>
        <v>100</v>
      </c>
      <c r="I13" s="4"/>
    </row>
    <row r="14" spans="1:12" ht="114" customHeight="1" x14ac:dyDescent="0.3">
      <c r="A14" s="176"/>
      <c r="B14" s="16" t="s">
        <v>134</v>
      </c>
      <c r="C14" s="5" t="s">
        <v>205</v>
      </c>
      <c r="D14" s="4" t="s">
        <v>206</v>
      </c>
      <c r="E14" s="173"/>
      <c r="F14" s="4">
        <v>100</v>
      </c>
      <c r="G14" s="4">
        <v>100</v>
      </c>
      <c r="H14" s="4">
        <f t="shared" si="0"/>
        <v>100</v>
      </c>
      <c r="I14" s="4"/>
    </row>
    <row r="15" spans="1:12" ht="37.5" customHeight="1" x14ac:dyDescent="0.3">
      <c r="A15" s="176"/>
      <c r="B15" s="15" t="s">
        <v>135</v>
      </c>
      <c r="C15" s="5" t="s">
        <v>205</v>
      </c>
      <c r="D15" s="4" t="s">
        <v>206</v>
      </c>
      <c r="E15" s="173"/>
      <c r="F15" s="4">
        <v>100</v>
      </c>
      <c r="G15" s="4">
        <v>100</v>
      </c>
      <c r="H15" s="4">
        <f t="shared" si="0"/>
        <v>100</v>
      </c>
      <c r="I15" s="4"/>
    </row>
    <row r="16" spans="1:12" ht="104.25" customHeight="1" x14ac:dyDescent="0.3">
      <c r="A16" s="156"/>
      <c r="B16" s="15" t="s">
        <v>136</v>
      </c>
      <c r="C16" s="5" t="s">
        <v>205</v>
      </c>
      <c r="D16" s="4" t="s">
        <v>206</v>
      </c>
      <c r="E16" s="174"/>
      <c r="F16" s="4">
        <v>100</v>
      </c>
      <c r="G16" s="4">
        <v>100</v>
      </c>
      <c r="H16" s="4">
        <f t="shared" si="0"/>
        <v>100</v>
      </c>
      <c r="I16" s="4"/>
    </row>
    <row r="17" spans="1:9" x14ac:dyDescent="0.3">
      <c r="A17" s="180" t="s">
        <v>137</v>
      </c>
      <c r="B17" s="181"/>
      <c r="C17" s="181"/>
      <c r="D17" s="181"/>
      <c r="E17" s="181"/>
      <c r="F17" s="181"/>
      <c r="G17" s="181"/>
      <c r="H17" s="181"/>
      <c r="I17" s="182"/>
    </row>
    <row r="18" spans="1:9" ht="42" x14ac:dyDescent="0.3">
      <c r="A18" s="4" t="s">
        <v>19</v>
      </c>
      <c r="B18" s="15" t="s">
        <v>138</v>
      </c>
      <c r="C18" s="5" t="s">
        <v>205</v>
      </c>
      <c r="D18" s="5" t="s">
        <v>209</v>
      </c>
      <c r="E18" s="4"/>
      <c r="F18" s="4">
        <v>8231</v>
      </c>
      <c r="G18" s="4">
        <v>8752</v>
      </c>
      <c r="H18" s="107">
        <f>(G18/F18)*100</f>
        <v>106.32972907301665</v>
      </c>
      <c r="I18" s="4"/>
    </row>
    <row r="19" spans="1:9" ht="30" customHeight="1" x14ac:dyDescent="0.3">
      <c r="A19" s="183" t="s">
        <v>139</v>
      </c>
      <c r="B19" s="184"/>
      <c r="C19" s="184"/>
      <c r="D19" s="184"/>
      <c r="E19" s="184"/>
      <c r="F19" s="184"/>
      <c r="G19" s="184"/>
      <c r="H19" s="184"/>
      <c r="I19" s="185"/>
    </row>
    <row r="20" spans="1:9" ht="55.8" x14ac:dyDescent="0.3">
      <c r="A20" s="4" t="s">
        <v>23</v>
      </c>
      <c r="B20" s="15" t="s">
        <v>140</v>
      </c>
      <c r="C20" s="5" t="s">
        <v>205</v>
      </c>
      <c r="D20" s="5" t="s">
        <v>208</v>
      </c>
      <c r="E20" s="4"/>
      <c r="F20" s="4">
        <v>120</v>
      </c>
      <c r="G20" s="4">
        <v>140</v>
      </c>
      <c r="H20" s="107">
        <f>(G20/F20)*100</f>
        <v>116.66666666666667</v>
      </c>
      <c r="I20" s="4"/>
    </row>
    <row r="21" spans="1:9" ht="30.75" customHeight="1" x14ac:dyDescent="0.3">
      <c r="A21" s="183" t="s">
        <v>26</v>
      </c>
      <c r="B21" s="184"/>
      <c r="C21" s="184"/>
      <c r="D21" s="184"/>
      <c r="E21" s="184"/>
      <c r="F21" s="184"/>
      <c r="G21" s="184"/>
      <c r="H21" s="184"/>
      <c r="I21" s="185"/>
    </row>
    <row r="22" spans="1:9" ht="110.25" customHeight="1" x14ac:dyDescent="0.3">
      <c r="A22" s="4" t="s">
        <v>25</v>
      </c>
      <c r="B22" s="15" t="s">
        <v>141</v>
      </c>
      <c r="C22" s="5" t="s">
        <v>205</v>
      </c>
      <c r="D22" s="5" t="s">
        <v>209</v>
      </c>
      <c r="E22" s="4"/>
      <c r="F22" s="4">
        <v>5900</v>
      </c>
      <c r="G22" s="4">
        <v>5907</v>
      </c>
      <c r="H22" s="107">
        <f>(G22/F22)*100</f>
        <v>100.11864406779661</v>
      </c>
      <c r="I22" s="4"/>
    </row>
    <row r="23" spans="1:9" ht="31.5" customHeight="1" x14ac:dyDescent="0.3">
      <c r="A23" s="169" t="s">
        <v>142</v>
      </c>
      <c r="B23" s="170"/>
      <c r="C23" s="170"/>
      <c r="D23" s="170"/>
      <c r="E23" s="170"/>
      <c r="F23" s="170"/>
      <c r="G23" s="170"/>
      <c r="H23" s="170"/>
      <c r="I23" s="171"/>
    </row>
    <row r="24" spans="1:9" ht="112.5" customHeight="1" x14ac:dyDescent="0.3">
      <c r="A24" s="4" t="s">
        <v>27</v>
      </c>
      <c r="B24" s="15" t="s">
        <v>143</v>
      </c>
      <c r="C24" s="5" t="s">
        <v>205</v>
      </c>
      <c r="D24" s="5" t="s">
        <v>209</v>
      </c>
      <c r="E24" s="4"/>
      <c r="F24" s="4">
        <v>3</v>
      </c>
      <c r="G24" s="4">
        <v>4</v>
      </c>
      <c r="H24" s="107">
        <f>G24/F24*100</f>
        <v>133.33333333333331</v>
      </c>
      <c r="I24" s="4"/>
    </row>
    <row r="25" spans="1:9" ht="31.5" customHeight="1" x14ac:dyDescent="0.3">
      <c r="A25" s="183" t="s">
        <v>144</v>
      </c>
      <c r="B25" s="184"/>
      <c r="C25" s="184"/>
      <c r="D25" s="184"/>
      <c r="E25" s="184"/>
      <c r="F25" s="184"/>
      <c r="G25" s="184"/>
      <c r="H25" s="184"/>
      <c r="I25" s="185"/>
    </row>
    <row r="26" spans="1:9" ht="95.25" customHeight="1" x14ac:dyDescent="0.3">
      <c r="A26" s="4" t="s">
        <v>30</v>
      </c>
      <c r="B26" s="15" t="s">
        <v>145</v>
      </c>
      <c r="C26" s="5" t="s">
        <v>205</v>
      </c>
      <c r="D26" s="5" t="s">
        <v>209</v>
      </c>
      <c r="E26" s="4"/>
      <c r="F26" s="4">
        <v>239</v>
      </c>
      <c r="G26" s="4">
        <v>252</v>
      </c>
      <c r="H26" s="107">
        <f>(G26/F26)*100</f>
        <v>105.43933054393307</v>
      </c>
      <c r="I26" s="4"/>
    </row>
    <row r="27" spans="1:9" ht="30" customHeight="1" x14ac:dyDescent="0.3">
      <c r="A27" s="183" t="s">
        <v>146</v>
      </c>
      <c r="B27" s="184"/>
      <c r="C27" s="184"/>
      <c r="D27" s="184"/>
      <c r="E27" s="184"/>
      <c r="F27" s="184"/>
      <c r="G27" s="184"/>
      <c r="H27" s="184"/>
      <c r="I27" s="185"/>
    </row>
    <row r="28" spans="1:9" ht="86.25" customHeight="1" x14ac:dyDescent="0.3">
      <c r="A28" s="4" t="s">
        <v>32</v>
      </c>
      <c r="B28" s="15" t="s">
        <v>147</v>
      </c>
      <c r="C28" s="5" t="s">
        <v>205</v>
      </c>
      <c r="D28" s="5" t="s">
        <v>209</v>
      </c>
      <c r="E28" s="4"/>
      <c r="F28" s="4">
        <v>0</v>
      </c>
      <c r="G28" s="4">
        <v>0</v>
      </c>
      <c r="H28" s="4">
        <v>0</v>
      </c>
      <c r="I28" s="4"/>
    </row>
    <row r="29" spans="1:9" ht="30" customHeight="1" x14ac:dyDescent="0.3">
      <c r="A29" s="183" t="s">
        <v>148</v>
      </c>
      <c r="B29" s="184"/>
      <c r="C29" s="184"/>
      <c r="D29" s="184"/>
      <c r="E29" s="184"/>
      <c r="F29" s="184"/>
      <c r="G29" s="184"/>
      <c r="H29" s="184"/>
      <c r="I29" s="185"/>
    </row>
    <row r="30" spans="1:9" ht="78.75" customHeight="1" x14ac:dyDescent="0.3">
      <c r="A30" s="4" t="s">
        <v>34</v>
      </c>
      <c r="B30" s="15" t="s">
        <v>149</v>
      </c>
      <c r="C30" s="5" t="s">
        <v>205</v>
      </c>
      <c r="D30" s="5" t="s">
        <v>209</v>
      </c>
      <c r="E30" s="4"/>
      <c r="F30" s="4">
        <v>800</v>
      </c>
      <c r="G30" s="4">
        <v>800</v>
      </c>
      <c r="H30" s="107">
        <f>(G30/F30)*100</f>
        <v>100</v>
      </c>
      <c r="I30" s="4"/>
    </row>
    <row r="31" spans="1:9" x14ac:dyDescent="0.3">
      <c r="A31" s="180" t="s">
        <v>150</v>
      </c>
      <c r="B31" s="181"/>
      <c r="C31" s="181"/>
      <c r="D31" s="181"/>
      <c r="E31" s="181"/>
      <c r="F31" s="181"/>
      <c r="G31" s="181"/>
      <c r="H31" s="181"/>
      <c r="I31" s="182"/>
    </row>
    <row r="32" spans="1:9" ht="63.75" customHeight="1" x14ac:dyDescent="0.3">
      <c r="A32" s="4" t="s">
        <v>36</v>
      </c>
      <c r="B32" s="15" t="s">
        <v>151</v>
      </c>
      <c r="C32" s="5" t="s">
        <v>205</v>
      </c>
      <c r="D32" s="5" t="s">
        <v>209</v>
      </c>
      <c r="E32" s="4"/>
      <c r="F32" s="4">
        <v>3</v>
      </c>
      <c r="G32" s="4">
        <v>3</v>
      </c>
      <c r="H32" s="4">
        <f>(G32/F32)*100</f>
        <v>100</v>
      </c>
      <c r="I32" s="4"/>
    </row>
    <row r="33" spans="1:9" ht="29.25" customHeight="1" x14ac:dyDescent="0.3">
      <c r="A33" s="183" t="s">
        <v>152</v>
      </c>
      <c r="B33" s="184"/>
      <c r="C33" s="184"/>
      <c r="D33" s="184"/>
      <c r="E33" s="184"/>
      <c r="F33" s="184"/>
      <c r="G33" s="184"/>
      <c r="H33" s="184"/>
      <c r="I33" s="185"/>
    </row>
    <row r="34" spans="1:9" ht="61.5" customHeight="1" x14ac:dyDescent="0.3">
      <c r="A34" s="4" t="s">
        <v>38</v>
      </c>
      <c r="B34" s="15" t="s">
        <v>153</v>
      </c>
      <c r="C34" s="5" t="s">
        <v>205</v>
      </c>
      <c r="D34" s="5" t="s">
        <v>209</v>
      </c>
      <c r="E34" s="4"/>
      <c r="F34" s="4">
        <v>6</v>
      </c>
      <c r="G34" s="4">
        <v>6</v>
      </c>
      <c r="H34" s="4">
        <f>(G34/F34)*100</f>
        <v>100</v>
      </c>
      <c r="I34" s="4"/>
    </row>
    <row r="35" spans="1:9" ht="29.25" customHeight="1" x14ac:dyDescent="0.3">
      <c r="A35" s="183" t="s">
        <v>154</v>
      </c>
      <c r="B35" s="184"/>
      <c r="C35" s="184"/>
      <c r="D35" s="184"/>
      <c r="E35" s="184"/>
      <c r="F35" s="184"/>
      <c r="G35" s="184"/>
      <c r="H35" s="184"/>
      <c r="I35" s="185"/>
    </row>
    <row r="36" spans="1:9" ht="94.5" customHeight="1" x14ac:dyDescent="0.3">
      <c r="A36" s="4" t="s">
        <v>40</v>
      </c>
      <c r="B36" s="15" t="s">
        <v>155</v>
      </c>
      <c r="C36" s="5" t="s">
        <v>205</v>
      </c>
      <c r="D36" s="5" t="s">
        <v>209</v>
      </c>
      <c r="E36" s="4"/>
      <c r="F36" s="4">
        <v>0</v>
      </c>
      <c r="G36" s="4">
        <v>0</v>
      </c>
      <c r="H36" s="4">
        <v>100</v>
      </c>
      <c r="I36" s="4"/>
    </row>
    <row r="37" spans="1:9" ht="30.75" customHeight="1" x14ac:dyDescent="0.3">
      <c r="A37" s="183" t="s">
        <v>156</v>
      </c>
      <c r="B37" s="184"/>
      <c r="C37" s="184"/>
      <c r="D37" s="184"/>
      <c r="E37" s="184"/>
      <c r="F37" s="184"/>
      <c r="G37" s="184"/>
      <c r="H37" s="184"/>
      <c r="I37" s="185"/>
    </row>
    <row r="38" spans="1:9" ht="103.5" customHeight="1" x14ac:dyDescent="0.3">
      <c r="A38" s="4" t="s">
        <v>42</v>
      </c>
      <c r="B38" s="38" t="s">
        <v>157</v>
      </c>
      <c r="C38" s="5" t="s">
        <v>205</v>
      </c>
      <c r="D38" s="5" t="s">
        <v>209</v>
      </c>
      <c r="E38" s="4"/>
      <c r="F38" s="4">
        <v>280</v>
      </c>
      <c r="G38" s="4">
        <v>280</v>
      </c>
      <c r="H38" s="107">
        <f>(G38/F38)*100</f>
        <v>100</v>
      </c>
      <c r="I38" s="4"/>
    </row>
    <row r="39" spans="1:9" ht="30" customHeight="1" x14ac:dyDescent="0.3">
      <c r="A39" s="183" t="s">
        <v>158</v>
      </c>
      <c r="B39" s="184"/>
      <c r="C39" s="184"/>
      <c r="D39" s="184"/>
      <c r="E39" s="184"/>
      <c r="F39" s="184"/>
      <c r="G39" s="184"/>
      <c r="H39" s="184"/>
      <c r="I39" s="185"/>
    </row>
    <row r="40" spans="1:9" ht="146.25" customHeight="1" x14ac:dyDescent="0.3">
      <c r="A40" s="4" t="s">
        <v>44</v>
      </c>
      <c r="B40" s="15" t="s">
        <v>159</v>
      </c>
      <c r="C40" s="5" t="s">
        <v>205</v>
      </c>
      <c r="D40" s="5" t="s">
        <v>209</v>
      </c>
      <c r="E40" s="4"/>
      <c r="F40" s="4">
        <v>49</v>
      </c>
      <c r="G40" s="4">
        <v>49</v>
      </c>
      <c r="H40" s="107">
        <f>(G40/F40)*100</f>
        <v>100</v>
      </c>
      <c r="I40" s="4"/>
    </row>
    <row r="41" spans="1:9" ht="61.5" customHeight="1" x14ac:dyDescent="0.3">
      <c r="A41" s="183" t="s">
        <v>160</v>
      </c>
      <c r="B41" s="184"/>
      <c r="C41" s="184"/>
      <c r="D41" s="184"/>
      <c r="E41" s="184"/>
      <c r="F41" s="184"/>
      <c r="G41" s="184"/>
      <c r="H41" s="184"/>
      <c r="I41" s="185"/>
    </row>
    <row r="42" spans="1:9" ht="197.25" customHeight="1" x14ac:dyDescent="0.3">
      <c r="A42" s="4" t="s">
        <v>48</v>
      </c>
      <c r="B42" s="15" t="s">
        <v>161</v>
      </c>
      <c r="C42" s="5" t="s">
        <v>205</v>
      </c>
      <c r="D42" s="5" t="s">
        <v>209</v>
      </c>
      <c r="E42" s="4"/>
      <c r="F42" s="4">
        <v>8</v>
      </c>
      <c r="G42" s="4">
        <v>8</v>
      </c>
      <c r="H42" s="107">
        <f>(G42/F42)*100</f>
        <v>100</v>
      </c>
      <c r="I42" s="4"/>
    </row>
    <row r="43" spans="1:9" x14ac:dyDescent="0.3">
      <c r="A43" s="166" t="s">
        <v>50</v>
      </c>
      <c r="B43" s="167"/>
      <c r="C43" s="167"/>
      <c r="D43" s="167"/>
      <c r="E43" s="167"/>
      <c r="F43" s="167"/>
      <c r="G43" s="167"/>
      <c r="H43" s="167"/>
      <c r="I43" s="168"/>
    </row>
    <row r="44" spans="1:9" ht="59.25" customHeight="1" x14ac:dyDescent="0.3">
      <c r="A44" s="4" t="s">
        <v>49</v>
      </c>
      <c r="B44" s="15" t="s">
        <v>162</v>
      </c>
      <c r="C44" s="5" t="s">
        <v>205</v>
      </c>
      <c r="D44" s="5" t="s">
        <v>209</v>
      </c>
      <c r="E44" s="4"/>
      <c r="F44" s="4">
        <v>25</v>
      </c>
      <c r="G44" s="4">
        <v>25</v>
      </c>
      <c r="H44" s="107">
        <f>(G44/F44)*100</f>
        <v>100</v>
      </c>
      <c r="I44" s="4"/>
    </row>
    <row r="45" spans="1:9" ht="30.75" customHeight="1" x14ac:dyDescent="0.3">
      <c r="A45" s="183" t="s">
        <v>52</v>
      </c>
      <c r="B45" s="184"/>
      <c r="C45" s="184"/>
      <c r="D45" s="184"/>
      <c r="E45" s="184"/>
      <c r="F45" s="184"/>
      <c r="G45" s="184"/>
      <c r="H45" s="184"/>
      <c r="I45" s="185"/>
    </row>
    <row r="46" spans="1:9" ht="42" x14ac:dyDescent="0.3">
      <c r="A46" s="4" t="s">
        <v>51</v>
      </c>
      <c r="B46" s="15" t="s">
        <v>163</v>
      </c>
      <c r="C46" s="5" t="s">
        <v>205</v>
      </c>
      <c r="D46" s="5" t="s">
        <v>209</v>
      </c>
      <c r="E46" s="4"/>
      <c r="F46" s="4">
        <v>73</v>
      </c>
      <c r="G46" s="4">
        <v>80</v>
      </c>
      <c r="H46" s="126">
        <f>(G46/F46)*100</f>
        <v>109.58904109589041</v>
      </c>
      <c r="I46" s="4"/>
    </row>
    <row r="47" spans="1:9" x14ac:dyDescent="0.3">
      <c r="A47" s="180" t="s">
        <v>53</v>
      </c>
      <c r="B47" s="181"/>
      <c r="C47" s="181"/>
      <c r="D47" s="181"/>
      <c r="E47" s="181"/>
      <c r="F47" s="181"/>
      <c r="G47" s="181"/>
      <c r="H47" s="181"/>
      <c r="I47" s="182"/>
    </row>
    <row r="48" spans="1:9" ht="42" x14ac:dyDescent="0.3">
      <c r="A48" s="4" t="s">
        <v>54</v>
      </c>
      <c r="B48" s="15" t="s">
        <v>164</v>
      </c>
      <c r="C48" s="5" t="s">
        <v>205</v>
      </c>
      <c r="D48" s="5" t="s">
        <v>209</v>
      </c>
      <c r="E48" s="4"/>
      <c r="F48" s="4">
        <v>115</v>
      </c>
      <c r="G48" s="4">
        <v>115</v>
      </c>
      <c r="H48" s="107">
        <f>(G48/F48)*100</f>
        <v>100</v>
      </c>
      <c r="I48" s="4"/>
    </row>
    <row r="49" spans="1:9" ht="30.75" customHeight="1" x14ac:dyDescent="0.3">
      <c r="A49" s="183" t="s">
        <v>165</v>
      </c>
      <c r="B49" s="184"/>
      <c r="C49" s="184"/>
      <c r="D49" s="184"/>
      <c r="E49" s="184"/>
      <c r="F49" s="184"/>
      <c r="G49" s="184"/>
      <c r="H49" s="184"/>
      <c r="I49" s="185"/>
    </row>
    <row r="50" spans="1:9" ht="42" x14ac:dyDescent="0.3">
      <c r="A50" s="4" t="s">
        <v>55</v>
      </c>
      <c r="B50" s="16" t="s">
        <v>166</v>
      </c>
      <c r="C50" s="5" t="s">
        <v>205</v>
      </c>
      <c r="D50" s="5" t="s">
        <v>209</v>
      </c>
      <c r="E50" s="4"/>
      <c r="F50" s="4">
        <v>60</v>
      </c>
      <c r="G50" s="4">
        <v>60</v>
      </c>
      <c r="H50" s="107">
        <f>(G50/F50)*100</f>
        <v>100</v>
      </c>
      <c r="I50" s="4"/>
    </row>
    <row r="51" spans="1:9" ht="30" customHeight="1" x14ac:dyDescent="0.3">
      <c r="A51" s="183" t="s">
        <v>167</v>
      </c>
      <c r="B51" s="184"/>
      <c r="C51" s="184"/>
      <c r="D51" s="184"/>
      <c r="E51" s="184"/>
      <c r="F51" s="184"/>
      <c r="G51" s="184"/>
      <c r="H51" s="184"/>
      <c r="I51" s="185"/>
    </row>
    <row r="52" spans="1:9" ht="36" customHeight="1" x14ac:dyDescent="0.3">
      <c r="A52" s="4" t="s">
        <v>57</v>
      </c>
      <c r="B52" s="15" t="s">
        <v>168</v>
      </c>
      <c r="C52" s="5" t="s">
        <v>205</v>
      </c>
      <c r="D52" s="5" t="s">
        <v>209</v>
      </c>
      <c r="E52" s="4"/>
      <c r="F52" s="4">
        <v>550</v>
      </c>
      <c r="G52" s="4">
        <v>1023</v>
      </c>
      <c r="H52" s="4">
        <f>G52/F52*100</f>
        <v>186</v>
      </c>
      <c r="I52" s="4"/>
    </row>
    <row r="53" spans="1:9" ht="29.25" customHeight="1" x14ac:dyDescent="0.3">
      <c r="A53" s="183" t="s">
        <v>169</v>
      </c>
      <c r="B53" s="184"/>
      <c r="C53" s="184"/>
      <c r="D53" s="184"/>
      <c r="E53" s="184"/>
      <c r="F53" s="184"/>
      <c r="G53" s="184"/>
      <c r="H53" s="184"/>
      <c r="I53" s="185"/>
    </row>
    <row r="54" spans="1:9" ht="54.75" customHeight="1" x14ac:dyDescent="0.3">
      <c r="A54" s="4" t="s">
        <v>59</v>
      </c>
      <c r="B54" s="15" t="s">
        <v>170</v>
      </c>
      <c r="C54" s="5" t="s">
        <v>205</v>
      </c>
      <c r="D54" s="4" t="s">
        <v>206</v>
      </c>
      <c r="E54" s="4"/>
      <c r="F54" s="4">
        <v>80</v>
      </c>
      <c r="G54" s="4">
        <v>83.5</v>
      </c>
      <c r="H54" s="126">
        <f>(G54/F54)*100</f>
        <v>104.375</v>
      </c>
      <c r="I54" s="4"/>
    </row>
    <row r="55" spans="1:9" x14ac:dyDescent="0.3">
      <c r="A55" s="180" t="s">
        <v>171</v>
      </c>
      <c r="B55" s="181"/>
      <c r="C55" s="181"/>
      <c r="D55" s="181"/>
      <c r="E55" s="181"/>
      <c r="F55" s="181"/>
      <c r="G55" s="181"/>
      <c r="H55" s="181"/>
      <c r="I55" s="182"/>
    </row>
    <row r="56" spans="1:9" ht="28.2" x14ac:dyDescent="0.3">
      <c r="A56" s="4" t="s">
        <v>61</v>
      </c>
      <c r="B56" s="15" t="s">
        <v>172</v>
      </c>
      <c r="C56" s="5" t="s">
        <v>205</v>
      </c>
      <c r="D56" s="5" t="s">
        <v>209</v>
      </c>
      <c r="E56" s="4"/>
      <c r="F56" s="4">
        <v>657</v>
      </c>
      <c r="G56" s="4">
        <v>807</v>
      </c>
      <c r="H56" s="4">
        <v>100</v>
      </c>
      <c r="I56" s="4"/>
    </row>
    <row r="57" spans="1:9" ht="29.25" customHeight="1" x14ac:dyDescent="0.3">
      <c r="A57" s="183" t="s">
        <v>173</v>
      </c>
      <c r="B57" s="184"/>
      <c r="C57" s="184"/>
      <c r="D57" s="184"/>
      <c r="E57" s="184"/>
      <c r="F57" s="184"/>
      <c r="G57" s="184"/>
      <c r="H57" s="184"/>
      <c r="I57" s="185"/>
    </row>
    <row r="58" spans="1:9" ht="55.5" customHeight="1" x14ac:dyDescent="0.3">
      <c r="A58" s="4" t="s">
        <v>174</v>
      </c>
      <c r="B58" s="15" t="s">
        <v>175</v>
      </c>
      <c r="C58" s="5" t="s">
        <v>205</v>
      </c>
      <c r="D58" s="4" t="s">
        <v>207</v>
      </c>
      <c r="E58" s="4"/>
      <c r="F58" s="4">
        <v>2</v>
      </c>
      <c r="G58" s="4">
        <v>2</v>
      </c>
      <c r="H58" s="4">
        <v>100</v>
      </c>
      <c r="I58" s="4"/>
    </row>
    <row r="59" spans="1:9" ht="30" customHeight="1" x14ac:dyDescent="0.3">
      <c r="A59" s="183" t="s">
        <v>65</v>
      </c>
      <c r="B59" s="184"/>
      <c r="C59" s="184"/>
      <c r="D59" s="184"/>
      <c r="E59" s="184"/>
      <c r="F59" s="184"/>
      <c r="G59" s="184"/>
      <c r="H59" s="184"/>
      <c r="I59" s="185"/>
    </row>
    <row r="60" spans="1:9" ht="63.75" customHeight="1" x14ac:dyDescent="0.3">
      <c r="A60" s="4" t="s">
        <v>66</v>
      </c>
      <c r="B60" s="39" t="s">
        <v>176</v>
      </c>
      <c r="C60" s="5" t="s">
        <v>205</v>
      </c>
      <c r="D60" s="4" t="s">
        <v>206</v>
      </c>
      <c r="E60" s="4"/>
      <c r="F60" s="4">
        <v>100</v>
      </c>
      <c r="G60" s="4">
        <v>100</v>
      </c>
      <c r="H60" s="4">
        <v>100</v>
      </c>
      <c r="I60" s="4"/>
    </row>
    <row r="61" spans="1:9" ht="30" customHeight="1" x14ac:dyDescent="0.3">
      <c r="A61" s="183" t="s">
        <v>177</v>
      </c>
      <c r="B61" s="184"/>
      <c r="C61" s="184"/>
      <c r="D61" s="184"/>
      <c r="E61" s="184"/>
      <c r="F61" s="184"/>
      <c r="G61" s="184"/>
      <c r="H61" s="184"/>
      <c r="I61" s="185"/>
    </row>
    <row r="62" spans="1:9" ht="74.25" customHeight="1" x14ac:dyDescent="0.3">
      <c r="A62" s="4" t="s">
        <v>67</v>
      </c>
      <c r="B62" s="5" t="s">
        <v>178</v>
      </c>
      <c r="C62" s="4"/>
      <c r="D62" s="4" t="s">
        <v>207</v>
      </c>
      <c r="E62" s="4"/>
      <c r="F62" s="4">
        <v>0</v>
      </c>
      <c r="G62" s="4">
        <v>0</v>
      </c>
      <c r="H62" s="4">
        <v>0</v>
      </c>
      <c r="I62" s="4"/>
    </row>
    <row r="63" spans="1:9" x14ac:dyDescent="0.3">
      <c r="A63" s="180" t="s">
        <v>69</v>
      </c>
      <c r="B63" s="181"/>
      <c r="C63" s="181"/>
      <c r="D63" s="181"/>
      <c r="E63" s="181"/>
      <c r="F63" s="181"/>
      <c r="G63" s="181"/>
      <c r="H63" s="181"/>
      <c r="I63" s="182"/>
    </row>
    <row r="64" spans="1:9" ht="90.75" customHeight="1" x14ac:dyDescent="0.3">
      <c r="A64" s="4" t="s">
        <v>70</v>
      </c>
      <c r="B64" s="15" t="s">
        <v>179</v>
      </c>
      <c r="C64" s="5" t="s">
        <v>205</v>
      </c>
      <c r="D64" s="4" t="s">
        <v>206</v>
      </c>
      <c r="E64" s="4"/>
      <c r="F64" s="4">
        <v>100</v>
      </c>
      <c r="G64" s="4">
        <v>100</v>
      </c>
      <c r="H64" s="4">
        <v>100</v>
      </c>
      <c r="I64" s="4"/>
    </row>
    <row r="65" spans="1:9" x14ac:dyDescent="0.3">
      <c r="A65" s="180" t="s">
        <v>180</v>
      </c>
      <c r="B65" s="181"/>
      <c r="C65" s="181"/>
      <c r="D65" s="181"/>
      <c r="E65" s="181"/>
      <c r="F65" s="181"/>
      <c r="G65" s="181"/>
      <c r="H65" s="181"/>
      <c r="I65" s="182"/>
    </row>
    <row r="66" spans="1:9" ht="62.25" customHeight="1" x14ac:dyDescent="0.3">
      <c r="A66" s="21" t="s">
        <v>71</v>
      </c>
      <c r="B66" s="15" t="s">
        <v>181</v>
      </c>
      <c r="C66" s="42" t="s">
        <v>205</v>
      </c>
      <c r="D66" s="42" t="s">
        <v>209</v>
      </c>
      <c r="E66" s="21"/>
      <c r="F66" s="21">
        <v>849</v>
      </c>
      <c r="G66" s="21">
        <v>849</v>
      </c>
      <c r="H66" s="110">
        <f>(G66/F66)*100</f>
        <v>100</v>
      </c>
      <c r="I66" s="21"/>
    </row>
    <row r="67" spans="1:9" ht="46.5" customHeight="1" x14ac:dyDescent="0.3">
      <c r="A67" s="183" t="s">
        <v>182</v>
      </c>
      <c r="B67" s="184"/>
      <c r="C67" s="184"/>
      <c r="D67" s="184"/>
      <c r="E67" s="184"/>
      <c r="F67" s="184"/>
      <c r="G67" s="184"/>
      <c r="H67" s="184"/>
      <c r="I67" s="185"/>
    </row>
    <row r="68" spans="1:9" ht="153" customHeight="1" x14ac:dyDescent="0.3">
      <c r="A68" s="4" t="s">
        <v>73</v>
      </c>
      <c r="B68" s="15" t="s">
        <v>183</v>
      </c>
      <c r="C68" s="5" t="s">
        <v>205</v>
      </c>
      <c r="D68" s="5" t="s">
        <v>209</v>
      </c>
      <c r="E68" s="4"/>
      <c r="F68" s="4">
        <v>140</v>
      </c>
      <c r="G68" s="4">
        <v>140</v>
      </c>
      <c r="H68" s="107">
        <f>(G68/F68)*100</f>
        <v>100</v>
      </c>
      <c r="I68" s="4"/>
    </row>
    <row r="69" spans="1:9" ht="45.75" customHeight="1" x14ac:dyDescent="0.3">
      <c r="A69" s="183" t="s">
        <v>184</v>
      </c>
      <c r="B69" s="184"/>
      <c r="C69" s="184"/>
      <c r="D69" s="184"/>
      <c r="E69" s="184"/>
      <c r="F69" s="184"/>
      <c r="G69" s="184"/>
      <c r="H69" s="184"/>
      <c r="I69" s="185"/>
    </row>
    <row r="70" spans="1:9" ht="123.75" customHeight="1" x14ac:dyDescent="0.3">
      <c r="A70" s="4" t="s">
        <v>75</v>
      </c>
      <c r="B70" s="15" t="s">
        <v>185</v>
      </c>
      <c r="C70" s="5" t="s">
        <v>205</v>
      </c>
      <c r="D70" s="5" t="s">
        <v>209</v>
      </c>
      <c r="E70" s="4"/>
      <c r="F70" s="4">
        <v>30</v>
      </c>
      <c r="G70" s="4">
        <v>29</v>
      </c>
      <c r="H70" s="107">
        <f>(G70/F70)*100</f>
        <v>96.666666666666671</v>
      </c>
      <c r="I70" s="4"/>
    </row>
    <row r="71" spans="1:9" ht="30.75" customHeight="1" x14ac:dyDescent="0.3">
      <c r="A71" s="183" t="s">
        <v>186</v>
      </c>
      <c r="B71" s="184"/>
      <c r="C71" s="184"/>
      <c r="D71" s="184"/>
      <c r="E71" s="184"/>
      <c r="F71" s="184"/>
      <c r="G71" s="184"/>
      <c r="H71" s="184"/>
      <c r="I71" s="185"/>
    </row>
    <row r="72" spans="1:9" ht="138" customHeight="1" x14ac:dyDescent="0.3">
      <c r="A72" s="4" t="s">
        <v>77</v>
      </c>
      <c r="B72" s="15" t="s">
        <v>187</v>
      </c>
      <c r="C72" s="5" t="s">
        <v>205</v>
      </c>
      <c r="D72" s="5" t="s">
        <v>209</v>
      </c>
      <c r="E72" s="4"/>
      <c r="F72" s="4">
        <v>160</v>
      </c>
      <c r="G72" s="4">
        <v>160</v>
      </c>
      <c r="H72" s="107">
        <f>(G72/F72)*100</f>
        <v>100</v>
      </c>
      <c r="I72" s="4"/>
    </row>
    <row r="73" spans="1:9" ht="44.25" customHeight="1" x14ac:dyDescent="0.3">
      <c r="A73" s="183" t="s">
        <v>79</v>
      </c>
      <c r="B73" s="184"/>
      <c r="C73" s="184"/>
      <c r="D73" s="184"/>
      <c r="E73" s="184"/>
      <c r="F73" s="184"/>
      <c r="G73" s="184"/>
      <c r="H73" s="184"/>
      <c r="I73" s="185"/>
    </row>
    <row r="74" spans="1:9" ht="93.75" customHeight="1" x14ac:dyDescent="0.3">
      <c r="A74" s="21" t="s">
        <v>80</v>
      </c>
      <c r="B74" s="15" t="s">
        <v>188</v>
      </c>
      <c r="C74" s="42" t="s">
        <v>205</v>
      </c>
      <c r="D74" s="42" t="s">
        <v>209</v>
      </c>
      <c r="E74" s="21"/>
      <c r="F74" s="21">
        <v>16</v>
      </c>
      <c r="G74" s="21">
        <v>15</v>
      </c>
      <c r="H74" s="21">
        <f>(G74/F74)*100</f>
        <v>93.75</v>
      </c>
      <c r="I74" s="21"/>
    </row>
    <row r="75" spans="1:9" ht="27.75" customHeight="1" x14ac:dyDescent="0.3">
      <c r="A75" s="190" t="s">
        <v>332</v>
      </c>
      <c r="B75" s="190"/>
      <c r="C75" s="190"/>
      <c r="D75" s="190"/>
      <c r="E75" s="190"/>
      <c r="F75" s="190"/>
      <c r="G75" s="190"/>
      <c r="H75" s="190"/>
      <c r="I75" s="190"/>
    </row>
    <row r="76" spans="1:9" ht="91.5" customHeight="1" x14ac:dyDescent="0.3">
      <c r="A76" s="125" t="s">
        <v>322</v>
      </c>
      <c r="B76" s="61" t="s">
        <v>333</v>
      </c>
      <c r="C76" s="61" t="s">
        <v>205</v>
      </c>
      <c r="D76" s="43" t="s">
        <v>209</v>
      </c>
      <c r="E76" s="43"/>
      <c r="F76" s="43">
        <v>110</v>
      </c>
      <c r="G76" s="43">
        <v>110</v>
      </c>
      <c r="H76" s="108">
        <f>(G76/F76)*100</f>
        <v>100</v>
      </c>
      <c r="I76" s="43"/>
    </row>
    <row r="77" spans="1:9" ht="28.5" customHeight="1" x14ac:dyDescent="0.3">
      <c r="A77" s="191" t="s">
        <v>365</v>
      </c>
      <c r="B77" s="192"/>
      <c r="C77" s="192"/>
      <c r="D77" s="192"/>
      <c r="E77" s="192"/>
      <c r="F77" s="192"/>
      <c r="G77" s="192"/>
      <c r="H77" s="192"/>
      <c r="I77" s="193"/>
    </row>
    <row r="78" spans="1:9" ht="53.25" customHeight="1" x14ac:dyDescent="0.3">
      <c r="A78" s="125" t="s">
        <v>364</v>
      </c>
      <c r="B78" s="47" t="s">
        <v>368</v>
      </c>
      <c r="C78" s="61" t="s">
        <v>205</v>
      </c>
      <c r="D78" s="133" t="s">
        <v>209</v>
      </c>
      <c r="E78" s="133"/>
      <c r="F78" s="133">
        <v>336</v>
      </c>
      <c r="G78" s="133">
        <v>384</v>
      </c>
      <c r="H78" s="108">
        <f>G78/F78*100</f>
        <v>114.28571428571428</v>
      </c>
      <c r="I78" s="133"/>
    </row>
    <row r="79" spans="1:9" ht="30" customHeight="1" x14ac:dyDescent="0.3">
      <c r="A79" s="183" t="s">
        <v>189</v>
      </c>
      <c r="B79" s="184"/>
      <c r="C79" s="184"/>
      <c r="D79" s="184"/>
      <c r="E79" s="184"/>
      <c r="F79" s="184"/>
      <c r="G79" s="184"/>
      <c r="H79" s="184"/>
      <c r="I79" s="185"/>
    </row>
    <row r="80" spans="1:9" ht="67.5" customHeight="1" x14ac:dyDescent="0.3">
      <c r="A80" s="4" t="s">
        <v>82</v>
      </c>
      <c r="B80" s="15" t="s">
        <v>190</v>
      </c>
      <c r="C80" s="16" t="s">
        <v>205</v>
      </c>
      <c r="D80" s="5" t="s">
        <v>209</v>
      </c>
      <c r="E80" s="4"/>
      <c r="F80" s="4">
        <v>22</v>
      </c>
      <c r="G80" s="4">
        <v>21</v>
      </c>
      <c r="H80" s="107">
        <f>G80/F80*100</f>
        <v>95.454545454545453</v>
      </c>
      <c r="I80" s="4"/>
    </row>
    <row r="81" spans="1:9" ht="30.75" customHeight="1" x14ac:dyDescent="0.3">
      <c r="A81" s="183" t="s">
        <v>83</v>
      </c>
      <c r="B81" s="184"/>
      <c r="C81" s="184"/>
      <c r="D81" s="184"/>
      <c r="E81" s="184"/>
      <c r="F81" s="184"/>
      <c r="G81" s="184"/>
      <c r="H81" s="184"/>
      <c r="I81" s="185"/>
    </row>
    <row r="82" spans="1:9" ht="128.25" customHeight="1" x14ac:dyDescent="0.3">
      <c r="A82" s="4" t="s">
        <v>84</v>
      </c>
      <c r="B82" s="15" t="s">
        <v>191</v>
      </c>
      <c r="C82" s="16" t="s">
        <v>205</v>
      </c>
      <c r="D82" s="16" t="s">
        <v>209</v>
      </c>
      <c r="E82" s="4"/>
      <c r="F82" s="4">
        <v>16</v>
      </c>
      <c r="G82" s="4">
        <v>16</v>
      </c>
      <c r="H82" s="4">
        <v>100</v>
      </c>
      <c r="I82" s="4"/>
    </row>
    <row r="83" spans="1:9" ht="30" customHeight="1" x14ac:dyDescent="0.3">
      <c r="A83" s="183" t="s">
        <v>85</v>
      </c>
      <c r="B83" s="184"/>
      <c r="C83" s="184"/>
      <c r="D83" s="184"/>
      <c r="E83" s="184"/>
      <c r="F83" s="184"/>
      <c r="G83" s="184"/>
      <c r="H83" s="184"/>
      <c r="I83" s="185"/>
    </row>
    <row r="84" spans="1:9" ht="104.25" customHeight="1" x14ac:dyDescent="0.3">
      <c r="A84" s="4" t="s">
        <v>86</v>
      </c>
      <c r="B84" s="15" t="s">
        <v>192</v>
      </c>
      <c r="C84" s="16" t="s">
        <v>205</v>
      </c>
      <c r="D84" s="16" t="s">
        <v>209</v>
      </c>
      <c r="E84" s="4"/>
      <c r="F84" s="4">
        <v>3</v>
      </c>
      <c r="G84" s="4">
        <v>3</v>
      </c>
      <c r="H84" s="4">
        <f>(G84/F84)*100</f>
        <v>100</v>
      </c>
      <c r="I84" s="4"/>
    </row>
    <row r="85" spans="1:9" ht="30" customHeight="1" x14ac:dyDescent="0.3">
      <c r="A85" s="183" t="s">
        <v>87</v>
      </c>
      <c r="B85" s="184"/>
      <c r="C85" s="184"/>
      <c r="D85" s="184"/>
      <c r="E85" s="184"/>
      <c r="F85" s="184"/>
      <c r="G85" s="184"/>
      <c r="H85" s="184"/>
      <c r="I85" s="185"/>
    </row>
    <row r="86" spans="1:9" ht="123.75" customHeight="1" x14ac:dyDescent="0.3">
      <c r="A86" s="4" t="s">
        <v>88</v>
      </c>
      <c r="B86" s="15" t="s">
        <v>193</v>
      </c>
      <c r="C86" s="16" t="s">
        <v>205</v>
      </c>
      <c r="D86" s="16" t="s">
        <v>209</v>
      </c>
      <c r="E86" s="4"/>
      <c r="F86" s="4">
        <v>1</v>
      </c>
      <c r="G86" s="4">
        <v>1</v>
      </c>
      <c r="H86" s="4">
        <v>100</v>
      </c>
      <c r="I86" s="4"/>
    </row>
    <row r="87" spans="1:9" x14ac:dyDescent="0.3">
      <c r="A87" s="180" t="s">
        <v>89</v>
      </c>
      <c r="B87" s="181"/>
      <c r="C87" s="181"/>
      <c r="D87" s="181"/>
      <c r="E87" s="181"/>
      <c r="F87" s="181"/>
      <c r="G87" s="181"/>
      <c r="H87" s="181"/>
      <c r="I87" s="182"/>
    </row>
    <row r="88" spans="1:9" ht="55.8" x14ac:dyDescent="0.3">
      <c r="A88" s="4" t="s">
        <v>90</v>
      </c>
      <c r="B88" s="15" t="s">
        <v>194</v>
      </c>
      <c r="C88" s="16" t="s">
        <v>205</v>
      </c>
      <c r="D88" s="5" t="s">
        <v>208</v>
      </c>
      <c r="E88" s="4"/>
      <c r="F88" s="4">
        <v>280</v>
      </c>
      <c r="G88" s="4">
        <v>281</v>
      </c>
      <c r="H88" s="107">
        <f>(G88/F88)*100</f>
        <v>100.35714285714286</v>
      </c>
      <c r="I88" s="4"/>
    </row>
    <row r="89" spans="1:9" ht="31.5" customHeight="1" x14ac:dyDescent="0.3">
      <c r="A89" s="183" t="s">
        <v>195</v>
      </c>
      <c r="B89" s="184"/>
      <c r="C89" s="184"/>
      <c r="D89" s="184"/>
      <c r="E89" s="184"/>
      <c r="F89" s="184"/>
      <c r="G89" s="184"/>
      <c r="H89" s="184"/>
      <c r="I89" s="185"/>
    </row>
    <row r="90" spans="1:9" ht="82.5" customHeight="1" x14ac:dyDescent="0.3">
      <c r="A90" s="4" t="s">
        <v>91</v>
      </c>
      <c r="B90" s="15" t="s">
        <v>196</v>
      </c>
      <c r="C90" s="16" t="s">
        <v>205</v>
      </c>
      <c r="D90" s="4" t="s">
        <v>206</v>
      </c>
      <c r="E90" s="4"/>
      <c r="F90" s="4">
        <v>25</v>
      </c>
      <c r="G90" s="4">
        <v>32.619999999999997</v>
      </c>
      <c r="H90" s="4">
        <f>G90/F90*100</f>
        <v>130.47999999999999</v>
      </c>
      <c r="I90" s="4"/>
    </row>
    <row r="91" spans="1:9" ht="30.75" customHeight="1" x14ac:dyDescent="0.3">
      <c r="A91" s="183" t="s">
        <v>197</v>
      </c>
      <c r="B91" s="184"/>
      <c r="C91" s="184"/>
      <c r="D91" s="184"/>
      <c r="E91" s="184"/>
      <c r="F91" s="184"/>
      <c r="G91" s="184"/>
      <c r="H91" s="184"/>
      <c r="I91" s="185"/>
    </row>
    <row r="92" spans="1:9" ht="60" customHeight="1" x14ac:dyDescent="0.3">
      <c r="A92" s="4" t="s">
        <v>94</v>
      </c>
      <c r="B92" s="15" t="s">
        <v>198</v>
      </c>
      <c r="C92" s="16" t="s">
        <v>205</v>
      </c>
      <c r="D92" s="4" t="s">
        <v>206</v>
      </c>
      <c r="E92" s="4"/>
      <c r="F92" s="4">
        <v>10</v>
      </c>
      <c r="G92" s="4">
        <v>13.7</v>
      </c>
      <c r="H92" s="4">
        <f>G92/F92*100</f>
        <v>137</v>
      </c>
      <c r="I92" s="4"/>
    </row>
    <row r="93" spans="1:9" ht="45.75" customHeight="1" x14ac:dyDescent="0.3">
      <c r="A93" s="186" t="s">
        <v>199</v>
      </c>
      <c r="B93" s="187"/>
      <c r="C93" s="187"/>
      <c r="D93" s="187"/>
      <c r="E93" s="187"/>
      <c r="F93" s="187"/>
      <c r="G93" s="187"/>
      <c r="H93" s="187"/>
      <c r="I93" s="188"/>
    </row>
    <row r="94" spans="1:9" ht="54.75" customHeight="1" x14ac:dyDescent="0.3">
      <c r="A94" s="4" t="s">
        <v>96</v>
      </c>
      <c r="B94" s="15" t="s">
        <v>200</v>
      </c>
      <c r="C94" s="16" t="s">
        <v>205</v>
      </c>
      <c r="D94" s="4" t="s">
        <v>207</v>
      </c>
      <c r="E94" s="4"/>
      <c r="F94" s="4">
        <v>5</v>
      </c>
      <c r="G94" s="4">
        <v>5</v>
      </c>
      <c r="H94" s="4">
        <v>100</v>
      </c>
      <c r="I94" s="4"/>
    </row>
    <row r="95" spans="1:9" ht="32.25" customHeight="1" x14ac:dyDescent="0.3">
      <c r="A95" s="183" t="s">
        <v>201</v>
      </c>
      <c r="B95" s="184"/>
      <c r="C95" s="184"/>
      <c r="D95" s="184"/>
      <c r="E95" s="184"/>
      <c r="F95" s="184"/>
      <c r="G95" s="184"/>
      <c r="H95" s="184"/>
      <c r="I95" s="185"/>
    </row>
    <row r="96" spans="1:9" ht="35.25" customHeight="1" x14ac:dyDescent="0.3">
      <c r="A96" s="4" t="s">
        <v>97</v>
      </c>
      <c r="B96" s="15" t="s">
        <v>202</v>
      </c>
      <c r="C96" s="16" t="s">
        <v>205</v>
      </c>
      <c r="D96" s="4" t="s">
        <v>206</v>
      </c>
      <c r="E96" s="4"/>
      <c r="F96" s="4">
        <v>10</v>
      </c>
      <c r="G96" s="4">
        <v>13.7</v>
      </c>
      <c r="H96" s="4">
        <f>G96/F96*100</f>
        <v>137</v>
      </c>
      <c r="I96" s="4"/>
    </row>
    <row r="97" spans="1:9" x14ac:dyDescent="0.3">
      <c r="A97" s="189" t="s">
        <v>203</v>
      </c>
      <c r="B97" s="181"/>
      <c r="C97" s="181"/>
      <c r="D97" s="181"/>
      <c r="E97" s="181"/>
      <c r="F97" s="181"/>
      <c r="G97" s="181"/>
      <c r="H97" s="181"/>
      <c r="I97" s="182"/>
    </row>
    <row r="98" spans="1:9" ht="34.5" customHeight="1" x14ac:dyDescent="0.3">
      <c r="A98" s="4" t="s">
        <v>100</v>
      </c>
      <c r="B98" s="15" t="s">
        <v>202</v>
      </c>
      <c r="C98" s="16" t="s">
        <v>205</v>
      </c>
      <c r="D98" s="4" t="s">
        <v>206</v>
      </c>
      <c r="E98" s="4"/>
      <c r="F98" s="4">
        <v>15</v>
      </c>
      <c r="G98" s="4">
        <v>16.239999999999998</v>
      </c>
      <c r="H98" s="14">
        <f>G98/F98*100</f>
        <v>108.26666666666667</v>
      </c>
      <c r="I98" s="4"/>
    </row>
    <row r="99" spans="1:9" ht="30" customHeight="1" x14ac:dyDescent="0.3">
      <c r="A99" s="183" t="s">
        <v>204</v>
      </c>
      <c r="B99" s="184"/>
      <c r="C99" s="184"/>
      <c r="D99" s="184"/>
      <c r="E99" s="184"/>
      <c r="F99" s="184"/>
      <c r="G99" s="184"/>
      <c r="H99" s="184"/>
      <c r="I99" s="185"/>
    </row>
    <row r="100" spans="1:9" ht="28.2" x14ac:dyDescent="0.3">
      <c r="A100" s="21" t="s">
        <v>102</v>
      </c>
      <c r="B100" s="15" t="s">
        <v>202</v>
      </c>
      <c r="C100" s="22" t="s">
        <v>205</v>
      </c>
      <c r="D100" s="21" t="s">
        <v>206</v>
      </c>
      <c r="E100" s="21"/>
      <c r="F100" s="21">
        <v>15</v>
      </c>
      <c r="G100" s="21">
        <v>16.239999999999998</v>
      </c>
      <c r="H100" s="105">
        <f>G100/F100*100</f>
        <v>108.26666666666667</v>
      </c>
      <c r="I100" s="21"/>
    </row>
    <row r="101" spans="1:9" x14ac:dyDescent="0.3">
      <c r="A101" s="41"/>
      <c r="B101" s="41"/>
      <c r="C101" s="41"/>
      <c r="D101" s="41"/>
      <c r="E101" s="41"/>
      <c r="F101" s="41"/>
      <c r="G101" s="41"/>
      <c r="H101" s="41"/>
      <c r="I101" s="41"/>
    </row>
    <row r="102" spans="1:9" x14ac:dyDescent="0.3">
      <c r="A102" s="40"/>
      <c r="B102" s="40"/>
      <c r="C102" s="40"/>
      <c r="D102" s="40"/>
      <c r="E102" s="40"/>
      <c r="F102" s="40"/>
      <c r="G102" s="40"/>
      <c r="H102" s="40"/>
      <c r="I102" s="40"/>
    </row>
    <row r="103" spans="1:9" x14ac:dyDescent="0.3">
      <c r="A103" s="40"/>
      <c r="B103" s="40"/>
      <c r="C103" s="40"/>
      <c r="D103" s="40"/>
      <c r="E103" s="40"/>
      <c r="F103" s="40"/>
      <c r="G103" s="40"/>
      <c r="H103" s="40"/>
      <c r="I103" s="40"/>
    </row>
  </sheetData>
  <mergeCells count="55">
    <mergeCell ref="A99:I99"/>
    <mergeCell ref="A73:I73"/>
    <mergeCell ref="A79:I79"/>
    <mergeCell ref="A81:I81"/>
    <mergeCell ref="A83:I83"/>
    <mergeCell ref="A85:I85"/>
    <mergeCell ref="A87:I87"/>
    <mergeCell ref="A89:I89"/>
    <mergeCell ref="A91:I91"/>
    <mergeCell ref="A93:I93"/>
    <mergeCell ref="A95:I95"/>
    <mergeCell ref="A97:I97"/>
    <mergeCell ref="A75:I75"/>
    <mergeCell ref="A77:I77"/>
    <mergeCell ref="A71:I71"/>
    <mergeCell ref="A49:I49"/>
    <mergeCell ref="A51:I51"/>
    <mergeCell ref="A53:I53"/>
    <mergeCell ref="A55:I55"/>
    <mergeCell ref="A57:I57"/>
    <mergeCell ref="A59:I59"/>
    <mergeCell ref="A61:I61"/>
    <mergeCell ref="A63:I63"/>
    <mergeCell ref="A65:I65"/>
    <mergeCell ref="A67:I67"/>
    <mergeCell ref="A69:I69"/>
    <mergeCell ref="A21:I21"/>
    <mergeCell ref="A47:I47"/>
    <mergeCell ref="A25:I25"/>
    <mergeCell ref="A27:I27"/>
    <mergeCell ref="A29:I29"/>
    <mergeCell ref="A31:I31"/>
    <mergeCell ref="A33:I33"/>
    <mergeCell ref="A35:I35"/>
    <mergeCell ref="A37:I37"/>
    <mergeCell ref="A39:I39"/>
    <mergeCell ref="A41:I41"/>
    <mergeCell ref="A43:I43"/>
    <mergeCell ref="A45:I45"/>
    <mergeCell ref="A1:J1"/>
    <mergeCell ref="A2:H2"/>
    <mergeCell ref="E4:H4"/>
    <mergeCell ref="F5:H5"/>
    <mergeCell ref="A23:I23"/>
    <mergeCell ref="E9:E16"/>
    <mergeCell ref="I4:I6"/>
    <mergeCell ref="E5:E6"/>
    <mergeCell ref="D4:D6"/>
    <mergeCell ref="C4:C6"/>
    <mergeCell ref="B4:B6"/>
    <mergeCell ref="A4:A6"/>
    <mergeCell ref="A8:I8"/>
    <mergeCell ref="A17:I17"/>
    <mergeCell ref="A9:A16"/>
    <mergeCell ref="A19:I19"/>
  </mergeCells>
  <pageMargins left="0.51181102362204722" right="0.51181102362204722" top="0.35433070866141736" bottom="0.35433070866141736" header="0.31496062992125984" footer="0.31496062992125984"/>
  <pageSetup paperSize="9" scale="7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B1" zoomScale="90" zoomScaleNormal="90" workbookViewId="0">
      <selection activeCell="J20" sqref="J20"/>
    </sheetView>
  </sheetViews>
  <sheetFormatPr defaultRowHeight="14.4" x14ac:dyDescent="0.3"/>
  <cols>
    <col min="1" max="1" width="4.6640625" customWidth="1"/>
    <col min="2" max="2" width="24.33203125" customWidth="1"/>
    <col min="3" max="3" width="47.44140625" customWidth="1"/>
    <col min="4" max="4" width="7.6640625" customWidth="1"/>
    <col min="5" max="5" width="7.44140625" customWidth="1"/>
    <col min="6" max="6" width="7.6640625" customWidth="1"/>
  </cols>
  <sheetData>
    <row r="1" spans="1:12" x14ac:dyDescent="0.3">
      <c r="C1" s="165" t="s">
        <v>210</v>
      </c>
      <c r="D1" s="165"/>
      <c r="E1" s="165"/>
      <c r="F1" s="165"/>
      <c r="G1" s="165"/>
      <c r="H1" s="165"/>
      <c r="I1" s="165"/>
      <c r="J1" s="165"/>
      <c r="K1" s="165"/>
    </row>
    <row r="2" spans="1:12" x14ac:dyDescent="0.3">
      <c r="C2" s="165" t="s">
        <v>370</v>
      </c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5" x14ac:dyDescent="0.25">
      <c r="C3" s="2"/>
    </row>
    <row r="4" spans="1:12" ht="24" customHeight="1" x14ac:dyDescent="0.3">
      <c r="A4" s="172" t="s">
        <v>0</v>
      </c>
      <c r="B4" s="206" t="s">
        <v>211</v>
      </c>
      <c r="C4" s="172" t="s">
        <v>212</v>
      </c>
      <c r="D4" s="196" t="s">
        <v>213</v>
      </c>
      <c r="E4" s="197"/>
      <c r="F4" s="167"/>
      <c r="G4" s="168"/>
      <c r="H4" s="196" t="s">
        <v>218</v>
      </c>
      <c r="I4" s="197"/>
      <c r="J4" s="197"/>
      <c r="K4" s="197"/>
      <c r="L4" s="195"/>
    </row>
    <row r="5" spans="1:12" ht="78" customHeight="1" x14ac:dyDescent="0.3">
      <c r="A5" s="174"/>
      <c r="B5" s="207"/>
      <c r="C5" s="174"/>
      <c r="D5" s="43" t="s">
        <v>214</v>
      </c>
      <c r="E5" s="43" t="s">
        <v>215</v>
      </c>
      <c r="F5" s="44" t="s">
        <v>216</v>
      </c>
      <c r="G5" s="7" t="s">
        <v>217</v>
      </c>
      <c r="H5" s="43" t="s">
        <v>219</v>
      </c>
      <c r="I5" s="43" t="s">
        <v>220</v>
      </c>
      <c r="J5" s="5" t="s">
        <v>221</v>
      </c>
      <c r="K5" s="5" t="s">
        <v>12</v>
      </c>
      <c r="L5" s="5" t="s">
        <v>11</v>
      </c>
    </row>
    <row r="6" spans="1:12" ht="15" x14ac:dyDescent="0.25">
      <c r="A6" s="6">
        <v>1</v>
      </c>
      <c r="B6" s="6">
        <v>2</v>
      </c>
      <c r="C6" s="6">
        <v>3</v>
      </c>
      <c r="D6" s="9">
        <v>4</v>
      </c>
      <c r="E6" s="9">
        <v>5</v>
      </c>
      <c r="F6" s="6">
        <v>6</v>
      </c>
      <c r="G6" s="6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</row>
    <row r="7" spans="1:12" x14ac:dyDescent="0.3">
      <c r="A7" s="155"/>
      <c r="B7" s="208" t="s">
        <v>225</v>
      </c>
      <c r="C7" s="36" t="s">
        <v>222</v>
      </c>
      <c r="D7" s="6" t="s">
        <v>115</v>
      </c>
      <c r="E7" s="6" t="s">
        <v>115</v>
      </c>
      <c r="F7" s="58" t="s">
        <v>115</v>
      </c>
      <c r="G7" s="6" t="s">
        <v>115</v>
      </c>
      <c r="H7" s="4">
        <f>SUM(H14+H23+H27+H33+H39)</f>
        <v>14555</v>
      </c>
      <c r="I7" s="4">
        <f>SUM(I14+I23+I27+I33+I39)</f>
        <v>14555</v>
      </c>
      <c r="J7" s="4">
        <f>SUM(J14+J23+J27+J33+J39)</f>
        <v>14551.9</v>
      </c>
      <c r="K7" s="111">
        <f>(J7/H7)*100</f>
        <v>99.978701477155624</v>
      </c>
      <c r="L7" s="111">
        <f>(J7/I7)*100</f>
        <v>99.978701477155624</v>
      </c>
    </row>
    <row r="8" spans="1:12" ht="28.5" customHeight="1" x14ac:dyDescent="0.3">
      <c r="A8" s="176"/>
      <c r="B8" s="209"/>
      <c r="C8" s="10" t="s">
        <v>223</v>
      </c>
      <c r="D8" s="4"/>
      <c r="E8" s="4"/>
      <c r="F8" s="55"/>
      <c r="G8" s="4"/>
      <c r="H8" s="4"/>
      <c r="I8" s="4"/>
      <c r="J8" s="4"/>
      <c r="K8" s="4"/>
      <c r="L8" s="4"/>
    </row>
    <row r="9" spans="1:12" ht="331.5" customHeight="1" x14ac:dyDescent="0.3">
      <c r="A9" s="156"/>
      <c r="B9" s="210"/>
      <c r="C9" s="10" t="s">
        <v>224</v>
      </c>
      <c r="D9" s="4"/>
      <c r="E9" s="4"/>
      <c r="F9" s="55"/>
      <c r="G9" s="4"/>
      <c r="H9" s="4"/>
      <c r="I9" s="4"/>
      <c r="J9" s="4"/>
      <c r="K9" s="4"/>
      <c r="L9" s="4"/>
    </row>
    <row r="10" spans="1:12" ht="19.5" customHeight="1" x14ac:dyDescent="0.3">
      <c r="A10" s="155"/>
      <c r="B10" s="196"/>
      <c r="C10" s="36" t="s">
        <v>226</v>
      </c>
      <c r="D10" s="4"/>
      <c r="E10" s="4"/>
      <c r="F10" s="55"/>
      <c r="G10" s="4"/>
      <c r="H10" s="4"/>
      <c r="I10" s="4"/>
      <c r="J10" s="4"/>
      <c r="K10" s="4"/>
      <c r="L10" s="4"/>
    </row>
    <row r="11" spans="1:12" x14ac:dyDescent="0.3">
      <c r="A11" s="176"/>
      <c r="B11" s="198"/>
      <c r="C11" s="53" t="s">
        <v>227</v>
      </c>
      <c r="D11" s="195"/>
      <c r="E11" s="155"/>
      <c r="F11" s="204"/>
      <c r="G11" s="155"/>
      <c r="H11" s="155"/>
      <c r="I11" s="155"/>
      <c r="J11" s="155"/>
      <c r="K11" s="155"/>
      <c r="L11" s="155"/>
    </row>
    <row r="12" spans="1:12" ht="211.5" customHeight="1" x14ac:dyDescent="0.3">
      <c r="A12" s="176"/>
      <c r="B12" s="198"/>
      <c r="C12" s="54" t="s">
        <v>228</v>
      </c>
      <c r="D12" s="214"/>
      <c r="E12" s="156"/>
      <c r="F12" s="205"/>
      <c r="G12" s="156"/>
      <c r="H12" s="156"/>
      <c r="I12" s="156"/>
      <c r="J12" s="156"/>
      <c r="K12" s="156"/>
      <c r="L12" s="156"/>
    </row>
    <row r="13" spans="1:12" ht="27.6" x14ac:dyDescent="0.3">
      <c r="A13" s="156"/>
      <c r="B13" s="199"/>
      <c r="C13" s="47" t="s">
        <v>229</v>
      </c>
      <c r="D13" s="44"/>
      <c r="E13" s="4"/>
      <c r="F13" s="55"/>
      <c r="G13" s="4"/>
      <c r="H13" s="4"/>
      <c r="I13" s="4"/>
      <c r="J13" s="4"/>
      <c r="K13" s="4"/>
      <c r="L13" s="4"/>
    </row>
    <row r="14" spans="1:12" x14ac:dyDescent="0.3">
      <c r="A14" s="211">
        <v>1</v>
      </c>
      <c r="B14" s="56"/>
      <c r="C14" s="47" t="s">
        <v>226</v>
      </c>
      <c r="D14" s="4">
        <v>873</v>
      </c>
      <c r="E14" s="4">
        <v>1001</v>
      </c>
      <c r="F14" s="55" t="s">
        <v>249</v>
      </c>
      <c r="G14" s="4">
        <v>313</v>
      </c>
      <c r="H14" s="4">
        <f>H17+H19+H21</f>
        <v>12110.5</v>
      </c>
      <c r="I14" s="4">
        <f t="shared" ref="I14:J14" si="0">I17+I19</f>
        <v>11953</v>
      </c>
      <c r="J14" s="4">
        <f t="shared" si="0"/>
        <v>12108</v>
      </c>
      <c r="K14" s="107">
        <f>(J14/H14)*100</f>
        <v>99.979356756533591</v>
      </c>
      <c r="L14" s="107">
        <f>(J14/I14)*100</f>
        <v>101.29674558688195</v>
      </c>
    </row>
    <row r="15" spans="1:12" ht="208.5" customHeight="1" x14ac:dyDescent="0.3">
      <c r="A15" s="212"/>
      <c r="B15" s="57" t="s">
        <v>137</v>
      </c>
      <c r="C15" s="47" t="s">
        <v>250</v>
      </c>
      <c r="D15" s="4"/>
      <c r="E15" s="4"/>
      <c r="F15" s="55"/>
      <c r="G15" s="4"/>
      <c r="H15" s="4"/>
      <c r="I15" s="4"/>
      <c r="J15" s="4"/>
      <c r="K15" s="107"/>
      <c r="L15" s="107"/>
    </row>
    <row r="16" spans="1:12" ht="28.2" x14ac:dyDescent="0.3">
      <c r="A16" s="213"/>
      <c r="B16" s="46"/>
      <c r="C16" s="16" t="s">
        <v>229</v>
      </c>
      <c r="D16" s="4"/>
      <c r="E16" s="4"/>
      <c r="F16" s="55"/>
      <c r="G16" s="4"/>
      <c r="H16" s="4"/>
      <c r="I16" s="4"/>
      <c r="J16" s="4"/>
      <c r="K16" s="107"/>
      <c r="L16" s="107"/>
    </row>
    <row r="17" spans="1:12" x14ac:dyDescent="0.3">
      <c r="A17" s="155" t="s">
        <v>54</v>
      </c>
      <c r="B17" s="200" t="s">
        <v>231</v>
      </c>
      <c r="C17" s="4" t="s">
        <v>230</v>
      </c>
      <c r="D17" s="4">
        <v>873</v>
      </c>
      <c r="E17" s="4">
        <v>1001</v>
      </c>
      <c r="F17" s="55" t="s">
        <v>249</v>
      </c>
      <c r="G17" s="4">
        <v>313</v>
      </c>
      <c r="H17" s="4">
        <v>11561</v>
      </c>
      <c r="I17" s="4">
        <v>11363</v>
      </c>
      <c r="J17" s="4">
        <v>11558.5</v>
      </c>
      <c r="K17" s="107">
        <f>(J17/H17)*100</f>
        <v>99.978375573047316</v>
      </c>
      <c r="L17" s="107">
        <f t="shared" ref="L17:L39" si="1">(J17/I17)*100</f>
        <v>101.72049634779547</v>
      </c>
    </row>
    <row r="18" spans="1:12" ht="44.25" customHeight="1" x14ac:dyDescent="0.3">
      <c r="A18" s="156"/>
      <c r="B18" s="201"/>
      <c r="C18" s="15" t="s">
        <v>229</v>
      </c>
      <c r="D18" s="4"/>
      <c r="E18" s="4"/>
      <c r="F18" s="55"/>
      <c r="G18" s="4"/>
      <c r="H18" s="4"/>
      <c r="I18" s="4"/>
      <c r="J18" s="4"/>
      <c r="K18" s="107"/>
      <c r="L18" s="107"/>
    </row>
    <row r="19" spans="1:12" x14ac:dyDescent="0.3">
      <c r="A19" s="155" t="s">
        <v>57</v>
      </c>
      <c r="B19" s="200" t="s">
        <v>232</v>
      </c>
      <c r="C19" s="16" t="s">
        <v>230</v>
      </c>
      <c r="D19" s="4">
        <v>873</v>
      </c>
      <c r="E19" s="4">
        <v>1006</v>
      </c>
      <c r="F19" s="55" t="s">
        <v>245</v>
      </c>
      <c r="G19" s="4">
        <v>630</v>
      </c>
      <c r="H19" s="4">
        <v>549.5</v>
      </c>
      <c r="I19" s="99">
        <v>590</v>
      </c>
      <c r="J19" s="99">
        <v>549.5</v>
      </c>
      <c r="K19" s="107">
        <f>(J19/H19)*100</f>
        <v>100</v>
      </c>
      <c r="L19" s="107">
        <f t="shared" si="1"/>
        <v>93.13559322033899</v>
      </c>
    </row>
    <row r="20" spans="1:12" ht="28.2" x14ac:dyDescent="0.3">
      <c r="A20" s="156"/>
      <c r="B20" s="201"/>
      <c r="C20" s="15" t="s">
        <v>229</v>
      </c>
      <c r="D20" s="4"/>
      <c r="E20" s="4"/>
      <c r="F20" s="55"/>
      <c r="G20" s="4"/>
      <c r="H20" s="4"/>
      <c r="I20" s="4"/>
      <c r="J20" s="4"/>
      <c r="K20" s="107"/>
      <c r="L20" s="107"/>
    </row>
    <row r="21" spans="1:12" x14ac:dyDescent="0.3">
      <c r="A21" s="155" t="s">
        <v>59</v>
      </c>
      <c r="B21" s="200" t="s">
        <v>233</v>
      </c>
      <c r="C21" s="16" t="s">
        <v>230</v>
      </c>
      <c r="D21" s="4">
        <v>873</v>
      </c>
      <c r="E21" s="4">
        <v>1006</v>
      </c>
      <c r="F21" s="55" t="s">
        <v>248</v>
      </c>
      <c r="G21" s="4">
        <v>630</v>
      </c>
      <c r="H21" s="4">
        <v>0</v>
      </c>
      <c r="I21" s="99"/>
      <c r="J21" s="99"/>
      <c r="K21" s="107"/>
      <c r="L21" s="107"/>
    </row>
    <row r="22" spans="1:12" ht="28.2" x14ac:dyDescent="0.3">
      <c r="A22" s="156"/>
      <c r="B22" s="201"/>
      <c r="C22" s="15" t="s">
        <v>229</v>
      </c>
      <c r="D22" s="4"/>
      <c r="E22" s="4"/>
      <c r="F22" s="55"/>
      <c r="G22" s="4"/>
      <c r="H22" s="4"/>
      <c r="I22" s="4"/>
      <c r="J22" s="4"/>
      <c r="K22" s="107"/>
      <c r="L22" s="107"/>
    </row>
    <row r="23" spans="1:12" x14ac:dyDescent="0.3">
      <c r="A23" s="155" t="s">
        <v>61</v>
      </c>
      <c r="B23" s="200" t="s">
        <v>171</v>
      </c>
      <c r="C23" s="45" t="s">
        <v>230</v>
      </c>
      <c r="D23" s="4">
        <v>873</v>
      </c>
      <c r="E23" s="4">
        <v>1002</v>
      </c>
      <c r="F23" s="55" t="s">
        <v>247</v>
      </c>
      <c r="G23" s="4">
        <v>111</v>
      </c>
      <c r="H23" s="4">
        <v>67</v>
      </c>
      <c r="I23" s="4">
        <v>280</v>
      </c>
      <c r="J23" s="4">
        <v>66.400000000000006</v>
      </c>
      <c r="K23" s="107">
        <f>(J23/H23)*100</f>
        <v>99.104477611940311</v>
      </c>
      <c r="L23" s="107">
        <f t="shared" si="1"/>
        <v>23.714285714285715</v>
      </c>
    </row>
    <row r="24" spans="1:12" ht="28.2" x14ac:dyDescent="0.3">
      <c r="A24" s="156"/>
      <c r="B24" s="201"/>
      <c r="C24" s="38" t="s">
        <v>229</v>
      </c>
      <c r="D24" s="4"/>
      <c r="E24" s="4"/>
      <c r="F24" s="4"/>
      <c r="G24" s="4"/>
      <c r="H24" s="4"/>
      <c r="I24" s="4"/>
      <c r="J24" s="4"/>
      <c r="K24" s="107"/>
      <c r="L24" s="107"/>
    </row>
    <row r="25" spans="1:12" x14ac:dyDescent="0.3">
      <c r="A25" s="155" t="s">
        <v>174</v>
      </c>
      <c r="B25" s="200" t="s">
        <v>234</v>
      </c>
      <c r="C25" s="45" t="s">
        <v>230</v>
      </c>
      <c r="D25" s="4">
        <v>873</v>
      </c>
      <c r="E25" s="4">
        <v>1002</v>
      </c>
      <c r="F25" s="55" t="s">
        <v>247</v>
      </c>
      <c r="G25" s="4">
        <v>111</v>
      </c>
      <c r="H25" s="4">
        <v>67</v>
      </c>
      <c r="I25" s="4">
        <v>280</v>
      </c>
      <c r="J25" s="4">
        <v>66.400000000000006</v>
      </c>
      <c r="K25" s="107">
        <f t="shared" ref="K25:K35" si="2">(J25/H25)*100</f>
        <v>99.104477611940311</v>
      </c>
      <c r="L25" s="107">
        <f t="shared" si="1"/>
        <v>23.714285714285715</v>
      </c>
    </row>
    <row r="26" spans="1:12" ht="28.2" x14ac:dyDescent="0.3">
      <c r="A26" s="156"/>
      <c r="B26" s="201"/>
      <c r="C26" s="38" t="s">
        <v>229</v>
      </c>
      <c r="D26" s="4"/>
      <c r="E26" s="4"/>
      <c r="F26" s="4"/>
      <c r="G26" s="4"/>
      <c r="H26" s="4"/>
      <c r="I26" s="4"/>
      <c r="J26" s="4"/>
      <c r="K26" s="107"/>
      <c r="L26" s="107"/>
    </row>
    <row r="27" spans="1:12" x14ac:dyDescent="0.3">
      <c r="A27" s="155" t="s">
        <v>70</v>
      </c>
      <c r="B27" s="215" t="s">
        <v>69</v>
      </c>
      <c r="C27" s="16" t="s">
        <v>230</v>
      </c>
      <c r="D27" s="4">
        <v>873</v>
      </c>
      <c r="E27" s="4">
        <v>1003</v>
      </c>
      <c r="F27" s="55" t="s">
        <v>246</v>
      </c>
      <c r="G27" s="4">
        <v>630</v>
      </c>
      <c r="H27" s="4">
        <v>777</v>
      </c>
      <c r="I27" s="99">
        <v>762</v>
      </c>
      <c r="J27" s="99">
        <v>777</v>
      </c>
      <c r="K27" s="107">
        <f t="shared" si="2"/>
        <v>100</v>
      </c>
      <c r="L27" s="107">
        <f t="shared" si="1"/>
        <v>101.96850393700787</v>
      </c>
    </row>
    <row r="28" spans="1:12" ht="34.5" customHeight="1" x14ac:dyDescent="0.3">
      <c r="A28" s="176"/>
      <c r="B28" s="216"/>
      <c r="C28" s="16" t="s">
        <v>235</v>
      </c>
      <c r="D28" s="4"/>
      <c r="E28" s="4"/>
      <c r="F28" s="4"/>
      <c r="G28" s="4"/>
      <c r="H28" s="4"/>
      <c r="I28" s="4"/>
      <c r="J28" s="4"/>
      <c r="K28" s="107"/>
      <c r="L28" s="107"/>
    </row>
    <row r="29" spans="1:12" ht="34.5" customHeight="1" x14ac:dyDescent="0.3">
      <c r="A29" s="115"/>
      <c r="B29" s="22" t="s">
        <v>326</v>
      </c>
      <c r="C29" s="16" t="s">
        <v>230</v>
      </c>
      <c r="D29" s="4">
        <v>873</v>
      </c>
      <c r="E29" s="4">
        <v>1003</v>
      </c>
      <c r="F29" s="55" t="s">
        <v>246</v>
      </c>
      <c r="G29" s="4">
        <v>630</v>
      </c>
      <c r="H29" s="4">
        <v>220</v>
      </c>
      <c r="I29" s="4">
        <v>205</v>
      </c>
      <c r="J29" s="4">
        <v>220</v>
      </c>
      <c r="K29" s="107">
        <f t="shared" si="2"/>
        <v>100</v>
      </c>
      <c r="L29" s="107">
        <f t="shared" si="1"/>
        <v>107.31707317073172</v>
      </c>
    </row>
    <row r="30" spans="1:12" ht="89.25" customHeight="1" x14ac:dyDescent="0.3">
      <c r="A30" s="115"/>
      <c r="B30" s="118" t="s">
        <v>325</v>
      </c>
      <c r="C30" s="16" t="s">
        <v>235</v>
      </c>
      <c r="D30" s="4"/>
      <c r="E30" s="4"/>
      <c r="F30" s="4"/>
      <c r="G30" s="4"/>
      <c r="H30" s="4"/>
      <c r="I30" s="4"/>
      <c r="J30" s="4"/>
      <c r="K30" s="107"/>
      <c r="L30" s="107"/>
    </row>
    <row r="31" spans="1:12" ht="26.25" customHeight="1" x14ac:dyDescent="0.3">
      <c r="A31" s="155" t="s">
        <v>91</v>
      </c>
      <c r="B31" s="17" t="s">
        <v>236</v>
      </c>
      <c r="C31" s="4" t="s">
        <v>230</v>
      </c>
      <c r="D31" s="4">
        <v>873</v>
      </c>
      <c r="E31" s="4">
        <v>1003</v>
      </c>
      <c r="F31" s="55" t="s">
        <v>246</v>
      </c>
      <c r="G31" s="4">
        <v>630</v>
      </c>
      <c r="H31" s="4">
        <v>557</v>
      </c>
      <c r="I31" s="99">
        <v>557</v>
      </c>
      <c r="J31" s="99">
        <v>557</v>
      </c>
      <c r="K31" s="107">
        <f t="shared" si="2"/>
        <v>100</v>
      </c>
      <c r="L31" s="107">
        <f t="shared" si="1"/>
        <v>100</v>
      </c>
    </row>
    <row r="32" spans="1:12" ht="41.25" customHeight="1" x14ac:dyDescent="0.3">
      <c r="A32" s="156"/>
      <c r="B32" s="15" t="s">
        <v>237</v>
      </c>
      <c r="C32" s="16" t="s">
        <v>235</v>
      </c>
      <c r="D32" s="4"/>
      <c r="E32" s="4"/>
      <c r="F32" s="4"/>
      <c r="G32" s="4"/>
      <c r="H32" s="4"/>
      <c r="I32" s="4"/>
      <c r="J32" s="4"/>
      <c r="K32" s="107"/>
      <c r="L32" s="107"/>
    </row>
    <row r="33" spans="1:12" x14ac:dyDescent="0.3">
      <c r="A33" s="155" t="s">
        <v>94</v>
      </c>
      <c r="B33" s="217" t="s">
        <v>239</v>
      </c>
      <c r="C33" s="4" t="s">
        <v>230</v>
      </c>
      <c r="D33" s="4">
        <v>873</v>
      </c>
      <c r="E33" s="4">
        <v>1006</v>
      </c>
      <c r="F33" s="55" t="s">
        <v>245</v>
      </c>
      <c r="G33" s="4">
        <v>630</v>
      </c>
      <c r="H33" s="4">
        <v>1386.5</v>
      </c>
      <c r="I33" s="4">
        <v>1346</v>
      </c>
      <c r="J33" s="4">
        <v>1386.5</v>
      </c>
      <c r="K33" s="107">
        <f t="shared" si="2"/>
        <v>100</v>
      </c>
      <c r="L33" s="107">
        <f t="shared" si="1"/>
        <v>103.00891530460623</v>
      </c>
    </row>
    <row r="34" spans="1:12" ht="105" customHeight="1" x14ac:dyDescent="0.3">
      <c r="A34" s="156"/>
      <c r="B34" s="218"/>
      <c r="C34" s="15" t="s">
        <v>238</v>
      </c>
      <c r="D34" s="4"/>
      <c r="E34" s="4"/>
      <c r="F34" s="4"/>
      <c r="G34" s="4"/>
      <c r="H34" s="4"/>
      <c r="I34" s="4"/>
      <c r="J34" s="4"/>
      <c r="K34" s="107"/>
      <c r="L34" s="107"/>
    </row>
    <row r="35" spans="1:12" x14ac:dyDescent="0.3">
      <c r="A35" s="155" t="s">
        <v>96</v>
      </c>
      <c r="B35" s="202" t="s">
        <v>314</v>
      </c>
      <c r="C35" s="21" t="s">
        <v>230</v>
      </c>
      <c r="D35" s="4">
        <v>873</v>
      </c>
      <c r="E35" s="4">
        <v>1006</v>
      </c>
      <c r="F35" s="55" t="s">
        <v>245</v>
      </c>
      <c r="G35" s="4">
        <v>630</v>
      </c>
      <c r="H35" s="4">
        <v>1266.5</v>
      </c>
      <c r="I35" s="4">
        <v>1226</v>
      </c>
      <c r="J35" s="4">
        <v>1266.5</v>
      </c>
      <c r="K35" s="107">
        <f t="shared" si="2"/>
        <v>100</v>
      </c>
      <c r="L35" s="107">
        <f t="shared" si="1"/>
        <v>103.30342577487765</v>
      </c>
    </row>
    <row r="36" spans="1:12" ht="194.25" customHeight="1" x14ac:dyDescent="0.3">
      <c r="A36" s="156"/>
      <c r="B36" s="203"/>
      <c r="C36" s="47" t="s">
        <v>238</v>
      </c>
      <c r="D36" s="44"/>
      <c r="E36" s="4"/>
      <c r="F36" s="55"/>
      <c r="G36" s="4"/>
      <c r="H36" s="4"/>
      <c r="I36" s="4"/>
      <c r="J36" s="4"/>
      <c r="K36" s="107"/>
      <c r="L36" s="107"/>
    </row>
    <row r="37" spans="1:12" x14ac:dyDescent="0.3">
      <c r="A37" s="155" t="s">
        <v>97</v>
      </c>
      <c r="B37" s="202" t="s">
        <v>240</v>
      </c>
      <c r="C37" s="48" t="s">
        <v>230</v>
      </c>
      <c r="D37" s="4">
        <v>873</v>
      </c>
      <c r="E37" s="4">
        <v>1006</v>
      </c>
      <c r="F37" s="55" t="s">
        <v>245</v>
      </c>
      <c r="G37" s="4">
        <v>630</v>
      </c>
      <c r="H37" s="4">
        <v>120</v>
      </c>
      <c r="I37" s="4">
        <v>120</v>
      </c>
      <c r="J37" s="4">
        <v>120</v>
      </c>
      <c r="K37" s="107">
        <f>(J37/H37)*100</f>
        <v>100</v>
      </c>
      <c r="L37" s="107">
        <f t="shared" si="1"/>
        <v>100</v>
      </c>
    </row>
    <row r="38" spans="1:12" ht="103.5" customHeight="1" x14ac:dyDescent="0.3">
      <c r="A38" s="156"/>
      <c r="B38" s="203"/>
      <c r="C38" s="47" t="s">
        <v>238</v>
      </c>
      <c r="D38" s="44"/>
      <c r="E38" s="4"/>
      <c r="F38" s="4"/>
      <c r="G38" s="4"/>
      <c r="H38" s="4"/>
      <c r="I38" s="4"/>
      <c r="J38" s="4"/>
      <c r="K38" s="107"/>
      <c r="L38" s="107"/>
    </row>
    <row r="39" spans="1:12" x14ac:dyDescent="0.3">
      <c r="A39" s="155" t="s">
        <v>100</v>
      </c>
      <c r="B39" s="200" t="s">
        <v>243</v>
      </c>
      <c r="C39" s="4" t="s">
        <v>230</v>
      </c>
      <c r="D39" s="4">
        <v>873</v>
      </c>
      <c r="E39" s="4">
        <v>1006</v>
      </c>
      <c r="F39" s="55" t="s">
        <v>245</v>
      </c>
      <c r="G39" s="4">
        <v>630</v>
      </c>
      <c r="H39" s="4">
        <v>214</v>
      </c>
      <c r="I39" s="4">
        <v>214</v>
      </c>
      <c r="J39" s="4">
        <v>214</v>
      </c>
      <c r="K39" s="107">
        <f>(J39/H39)*100</f>
        <v>100</v>
      </c>
      <c r="L39" s="107">
        <f t="shared" si="1"/>
        <v>100</v>
      </c>
    </row>
    <row r="40" spans="1:12" x14ac:dyDescent="0.3">
      <c r="A40" s="176"/>
      <c r="B40" s="219"/>
      <c r="C40" s="51" t="s">
        <v>241</v>
      </c>
      <c r="D40" s="155"/>
      <c r="E40" s="155"/>
      <c r="F40" s="204"/>
      <c r="G40" s="155"/>
      <c r="H40" s="155"/>
      <c r="I40" s="155"/>
      <c r="J40" s="155"/>
      <c r="K40" s="151"/>
      <c r="L40" s="155"/>
    </row>
    <row r="41" spans="1:12" ht="69" x14ac:dyDescent="0.3">
      <c r="A41" s="156"/>
      <c r="B41" s="201"/>
      <c r="C41" s="50" t="s">
        <v>242</v>
      </c>
      <c r="D41" s="156"/>
      <c r="E41" s="156"/>
      <c r="F41" s="205"/>
      <c r="G41" s="156"/>
      <c r="H41" s="156"/>
      <c r="I41" s="156"/>
      <c r="J41" s="156"/>
      <c r="K41" s="152"/>
      <c r="L41" s="156"/>
    </row>
    <row r="42" spans="1:12" x14ac:dyDescent="0.3">
      <c r="A42" s="155" t="s">
        <v>102</v>
      </c>
      <c r="B42" s="202" t="s">
        <v>244</v>
      </c>
      <c r="C42" s="48" t="s">
        <v>230</v>
      </c>
      <c r="D42" s="4">
        <v>873</v>
      </c>
      <c r="E42" s="4">
        <v>1006</v>
      </c>
      <c r="F42" s="55" t="s">
        <v>245</v>
      </c>
      <c r="G42" s="4">
        <v>630</v>
      </c>
      <c r="H42" s="4">
        <v>179</v>
      </c>
      <c r="I42" s="4">
        <v>179</v>
      </c>
      <c r="J42" s="4">
        <v>179</v>
      </c>
      <c r="K42" s="126">
        <f>(J42/H42)*100</f>
        <v>100</v>
      </c>
      <c r="L42" s="4">
        <v>100</v>
      </c>
    </row>
    <row r="43" spans="1:12" x14ac:dyDescent="0.3">
      <c r="A43" s="176"/>
      <c r="B43" s="220"/>
      <c r="C43" s="53" t="s">
        <v>241</v>
      </c>
      <c r="D43" s="155"/>
      <c r="E43" s="155"/>
      <c r="F43" s="155"/>
      <c r="G43" s="155"/>
      <c r="H43" s="155"/>
      <c r="I43" s="155"/>
      <c r="J43" s="155"/>
      <c r="K43" s="155"/>
      <c r="L43" s="155"/>
    </row>
    <row r="44" spans="1:12" ht="69" x14ac:dyDescent="0.3">
      <c r="A44" s="176"/>
      <c r="B44" s="220"/>
      <c r="C44" s="54" t="s">
        <v>242</v>
      </c>
      <c r="D44" s="176"/>
      <c r="E44" s="176"/>
      <c r="F44" s="176"/>
      <c r="G44" s="176"/>
      <c r="H44" s="176"/>
      <c r="I44" s="176"/>
      <c r="J44" s="176"/>
      <c r="K44" s="176"/>
      <c r="L44" s="176"/>
    </row>
    <row r="45" spans="1:12" ht="15" customHeight="1" x14ac:dyDescent="0.3">
      <c r="A45" s="124"/>
      <c r="B45" s="194" t="s">
        <v>331</v>
      </c>
      <c r="C45" s="4" t="s">
        <v>230</v>
      </c>
      <c r="D45" s="119">
        <v>873</v>
      </c>
      <c r="E45" s="119">
        <v>1006</v>
      </c>
      <c r="F45" s="58" t="s">
        <v>245</v>
      </c>
      <c r="G45" s="119">
        <v>630</v>
      </c>
      <c r="H45" s="119">
        <v>35</v>
      </c>
      <c r="I45" s="119">
        <v>35</v>
      </c>
      <c r="J45" s="119">
        <v>35</v>
      </c>
      <c r="K45" s="119">
        <f>(J45/H45)*100</f>
        <v>100</v>
      </c>
      <c r="L45" s="119">
        <v>100</v>
      </c>
    </row>
    <row r="46" spans="1:12" ht="24" customHeight="1" x14ac:dyDescent="0.3">
      <c r="A46" s="41"/>
      <c r="B46" s="169"/>
      <c r="C46" s="51" t="s">
        <v>241</v>
      </c>
      <c r="D46" s="195"/>
      <c r="E46" s="155"/>
      <c r="F46" s="155"/>
      <c r="G46" s="155"/>
      <c r="H46" s="155"/>
      <c r="I46" s="155"/>
      <c r="J46" s="155"/>
      <c r="K46" s="155"/>
      <c r="L46" s="155"/>
    </row>
    <row r="47" spans="1:12" ht="81" customHeight="1" x14ac:dyDescent="0.3">
      <c r="A47" s="40"/>
      <c r="B47" s="194"/>
      <c r="C47" s="50" t="s">
        <v>242</v>
      </c>
      <c r="D47" s="156"/>
      <c r="E47" s="156"/>
      <c r="F47" s="156"/>
      <c r="G47" s="156"/>
      <c r="H47" s="156"/>
      <c r="I47" s="156"/>
      <c r="J47" s="156"/>
      <c r="K47" s="156"/>
      <c r="L47" s="156"/>
    </row>
    <row r="48" spans="1:12" x14ac:dyDescent="0.3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x14ac:dyDescent="0.3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x14ac:dyDescent="0.3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x14ac:dyDescent="0.3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</sheetData>
  <mergeCells count="72">
    <mergeCell ref="G43:G44"/>
    <mergeCell ref="H43:H44"/>
    <mergeCell ref="D40:D41"/>
    <mergeCell ref="B42:B44"/>
    <mergeCell ref="A42:A44"/>
    <mergeCell ref="D43:D44"/>
    <mergeCell ref="E43:E44"/>
    <mergeCell ref="F43:F44"/>
    <mergeCell ref="I40:I41"/>
    <mergeCell ref="I43:I44"/>
    <mergeCell ref="J43:J44"/>
    <mergeCell ref="K43:K44"/>
    <mergeCell ref="L43:L44"/>
    <mergeCell ref="J40:J41"/>
    <mergeCell ref="K40:K41"/>
    <mergeCell ref="L40:L41"/>
    <mergeCell ref="A35:A36"/>
    <mergeCell ref="B37:B38"/>
    <mergeCell ref="A37:A38"/>
    <mergeCell ref="B39:B41"/>
    <mergeCell ref="A39:A41"/>
    <mergeCell ref="A27:A28"/>
    <mergeCell ref="B27:B28"/>
    <mergeCell ref="A31:A32"/>
    <mergeCell ref="B33:B34"/>
    <mergeCell ref="A33:A34"/>
    <mergeCell ref="A21:A22"/>
    <mergeCell ref="B23:B24"/>
    <mergeCell ref="A23:A24"/>
    <mergeCell ref="B25:B26"/>
    <mergeCell ref="A25:A26"/>
    <mergeCell ref="A19:A20"/>
    <mergeCell ref="E11:E12"/>
    <mergeCell ref="F11:F12"/>
    <mergeCell ref="G11:G12"/>
    <mergeCell ref="H11:H12"/>
    <mergeCell ref="A14:A16"/>
    <mergeCell ref="A10:A13"/>
    <mergeCell ref="D11:D12"/>
    <mergeCell ref="K11:K12"/>
    <mergeCell ref="L11:L12"/>
    <mergeCell ref="B17:B18"/>
    <mergeCell ref="A17:A18"/>
    <mergeCell ref="I11:I12"/>
    <mergeCell ref="J11:J12"/>
    <mergeCell ref="A4:A5"/>
    <mergeCell ref="B4:B5"/>
    <mergeCell ref="C4:C5"/>
    <mergeCell ref="B7:B9"/>
    <mergeCell ref="A7:A9"/>
    <mergeCell ref="B45:B47"/>
    <mergeCell ref="D46:D47"/>
    <mergeCell ref="E46:E47"/>
    <mergeCell ref="F46:F47"/>
    <mergeCell ref="C1:K1"/>
    <mergeCell ref="C2:L2"/>
    <mergeCell ref="D4:G4"/>
    <mergeCell ref="H4:L4"/>
    <mergeCell ref="B10:B13"/>
    <mergeCell ref="B19:B20"/>
    <mergeCell ref="B21:B22"/>
    <mergeCell ref="B35:B36"/>
    <mergeCell ref="E40:E41"/>
    <mergeCell ref="F40:F41"/>
    <mergeCell ref="G40:G41"/>
    <mergeCell ref="H40:H41"/>
    <mergeCell ref="L46:L47"/>
    <mergeCell ref="G46:G47"/>
    <mergeCell ref="H46:H47"/>
    <mergeCell ref="I46:I47"/>
    <mergeCell ref="J46:J47"/>
    <mergeCell ref="K46:K47"/>
  </mergeCells>
  <pageMargins left="0" right="0" top="0" bottom="0" header="0.31496062992125984" footer="0.31496062992125984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opLeftCell="A31" zoomScale="80" zoomScaleNormal="80" workbookViewId="0">
      <selection activeCell="K40" sqref="K40"/>
    </sheetView>
  </sheetViews>
  <sheetFormatPr defaultRowHeight="14.4" x14ac:dyDescent="0.3"/>
  <cols>
    <col min="1" max="1" width="0.5546875" customWidth="1"/>
    <col min="2" max="2" width="6" customWidth="1"/>
    <col min="3" max="3" width="39.6640625" customWidth="1"/>
    <col min="4" max="4" width="22.6640625" customWidth="1"/>
    <col min="5" max="5" width="10.6640625" customWidth="1"/>
    <col min="6" max="6" width="10.44140625" customWidth="1"/>
    <col min="7" max="7" width="12.44140625" customWidth="1"/>
  </cols>
  <sheetData>
    <row r="1" spans="1:9" x14ac:dyDescent="0.3">
      <c r="A1" s="35" t="s">
        <v>251</v>
      </c>
      <c r="B1" s="35"/>
      <c r="C1" s="35"/>
      <c r="D1" s="35"/>
      <c r="E1" s="35"/>
      <c r="F1" s="35"/>
      <c r="G1" s="35"/>
      <c r="H1" s="35"/>
      <c r="I1" s="35"/>
    </row>
    <row r="2" spans="1:9" x14ac:dyDescent="0.3">
      <c r="B2" s="227" t="s">
        <v>369</v>
      </c>
      <c r="C2" s="227"/>
      <c r="D2" s="227"/>
      <c r="E2" s="227"/>
      <c r="F2" s="227"/>
      <c r="G2" s="60"/>
      <c r="H2" s="60"/>
    </row>
    <row r="4" spans="1:9" ht="56.25" customHeight="1" x14ac:dyDescent="0.3">
      <c r="B4" s="16" t="s">
        <v>0</v>
      </c>
      <c r="C4" s="16" t="s">
        <v>252</v>
      </c>
      <c r="D4" s="16" t="s">
        <v>253</v>
      </c>
      <c r="E4" s="16" t="s">
        <v>254</v>
      </c>
      <c r="F4" s="16" t="s">
        <v>255</v>
      </c>
      <c r="G4" s="16" t="s">
        <v>126</v>
      </c>
    </row>
    <row r="5" spans="1:9" ht="15" x14ac:dyDescent="0.25"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</row>
    <row r="6" spans="1:9" x14ac:dyDescent="0.3">
      <c r="B6" s="155" t="s">
        <v>262</v>
      </c>
      <c r="C6" s="217" t="s">
        <v>261</v>
      </c>
      <c r="D6" s="16" t="s">
        <v>222</v>
      </c>
      <c r="E6" s="96">
        <f>SUM(E7:E11)</f>
        <v>207356.09999999998</v>
      </c>
      <c r="F6" s="6">
        <f>SUM(F7:F11)</f>
        <v>194779.4</v>
      </c>
      <c r="G6" s="96">
        <f>(F6/E6)*100</f>
        <v>93.934733533279228</v>
      </c>
    </row>
    <row r="7" spans="1:9" ht="16.5" customHeight="1" x14ac:dyDescent="0.3">
      <c r="B7" s="176"/>
      <c r="C7" s="228"/>
      <c r="D7" s="16" t="s">
        <v>256</v>
      </c>
      <c r="E7" s="6">
        <f>E13+E55+E83</f>
        <v>73827.899999999994</v>
      </c>
      <c r="F7" s="92">
        <f>F13+F55+F83</f>
        <v>65941.599999999991</v>
      </c>
      <c r="G7" s="96">
        <f t="shared" ref="G7:G15" si="0">(F7/E7)*100</f>
        <v>89.317994958545484</v>
      </c>
    </row>
    <row r="8" spans="1:9" x14ac:dyDescent="0.3">
      <c r="B8" s="176"/>
      <c r="C8" s="228"/>
      <c r="D8" s="16" t="s">
        <v>257</v>
      </c>
      <c r="E8" s="6">
        <f>E14+E43+E56+E84+E100</f>
        <v>115962.2</v>
      </c>
      <c r="F8" s="92">
        <f>F14+F43+F56+F84+F100</f>
        <v>111716.90000000001</v>
      </c>
      <c r="G8" s="96">
        <f t="shared" si="0"/>
        <v>96.33906566105162</v>
      </c>
    </row>
    <row r="9" spans="1:9" ht="46.5" customHeight="1" x14ac:dyDescent="0.3">
      <c r="B9" s="176"/>
      <c r="C9" s="228"/>
      <c r="D9" s="16" t="s">
        <v>258</v>
      </c>
      <c r="E9" s="6">
        <f>E15+E44+E57+E77+E85</f>
        <v>14555</v>
      </c>
      <c r="F9" s="92">
        <f>F15+F44+F57+F77+F85</f>
        <v>14551.9</v>
      </c>
      <c r="G9" s="96">
        <f t="shared" si="0"/>
        <v>99.978701477155624</v>
      </c>
    </row>
    <row r="10" spans="1:9" ht="33" customHeight="1" x14ac:dyDescent="0.3">
      <c r="B10" s="176"/>
      <c r="C10" s="228"/>
      <c r="D10" s="16" t="s">
        <v>259</v>
      </c>
      <c r="E10" s="6">
        <f>E45+E86+E78</f>
        <v>3011</v>
      </c>
      <c r="F10" s="92">
        <f>F45+F86+F78</f>
        <v>2569</v>
      </c>
      <c r="G10" s="96">
        <f t="shared" si="0"/>
        <v>85.320491531052809</v>
      </c>
    </row>
    <row r="11" spans="1:9" x14ac:dyDescent="0.3">
      <c r="B11" s="156"/>
      <c r="C11" s="218"/>
      <c r="D11" s="16" t="s">
        <v>260</v>
      </c>
      <c r="E11" s="6">
        <f>E87</f>
        <v>0</v>
      </c>
      <c r="F11" s="6">
        <f>F87</f>
        <v>0</v>
      </c>
      <c r="G11" s="96"/>
    </row>
    <row r="12" spans="1:9" x14ac:dyDescent="0.3">
      <c r="B12" s="222" t="s">
        <v>19</v>
      </c>
      <c r="C12" s="229" t="s">
        <v>263</v>
      </c>
      <c r="D12" s="29" t="s">
        <v>222</v>
      </c>
      <c r="E12" s="77">
        <f>SUM(E13:E17)</f>
        <v>69655.899999999994</v>
      </c>
      <c r="F12" s="77">
        <f>SUM(F13:F17)</f>
        <v>65883.5</v>
      </c>
      <c r="G12" s="96">
        <f t="shared" si="0"/>
        <v>94.584234788438607</v>
      </c>
    </row>
    <row r="13" spans="1:9" ht="21" customHeight="1" x14ac:dyDescent="0.3">
      <c r="B13" s="223"/>
      <c r="C13" s="230"/>
      <c r="D13" s="29" t="s">
        <v>256</v>
      </c>
      <c r="E13" s="77">
        <f>E20+E22+E23+E35</f>
        <v>33074.9</v>
      </c>
      <c r="F13" s="77">
        <f>F20+F22+F23+F35</f>
        <v>30469.7</v>
      </c>
      <c r="G13" s="96">
        <f t="shared" si="0"/>
        <v>92.123332194503988</v>
      </c>
    </row>
    <row r="14" spans="1:9" ht="21" customHeight="1" x14ac:dyDescent="0.3">
      <c r="B14" s="223"/>
      <c r="C14" s="230"/>
      <c r="D14" s="29" t="s">
        <v>257</v>
      </c>
      <c r="E14" s="77">
        <f>E18+E21+E25+E26+E27+E28+E29+E30+E31+E32+E33+E38+E24</f>
        <v>24628</v>
      </c>
      <c r="F14" s="77">
        <f>F18+F21+F25+F26+F27+F28+F29+F30+F31+F32+F33+F38+F24</f>
        <v>23305.800000000003</v>
      </c>
      <c r="G14" s="96">
        <f t="shared" si="0"/>
        <v>94.631313951599822</v>
      </c>
    </row>
    <row r="15" spans="1:9" ht="44.25" customHeight="1" x14ac:dyDescent="0.3">
      <c r="B15" s="223"/>
      <c r="C15" s="230"/>
      <c r="D15" s="29" t="s">
        <v>258</v>
      </c>
      <c r="E15" s="77">
        <f>E34+E36+E39</f>
        <v>11953</v>
      </c>
      <c r="F15" s="77">
        <f>F34+F36+F39</f>
        <v>12108</v>
      </c>
      <c r="G15" s="96">
        <f t="shared" si="0"/>
        <v>101.29674558688195</v>
      </c>
    </row>
    <row r="16" spans="1:9" ht="28.2" x14ac:dyDescent="0.3">
      <c r="B16" s="223"/>
      <c r="C16" s="230"/>
      <c r="D16" s="29" t="s">
        <v>259</v>
      </c>
      <c r="E16" s="77"/>
      <c r="F16" s="77"/>
      <c r="G16" s="77"/>
    </row>
    <row r="17" spans="2:7" x14ac:dyDescent="0.3">
      <c r="B17" s="224"/>
      <c r="C17" s="231"/>
      <c r="D17" s="29" t="s">
        <v>260</v>
      </c>
      <c r="E17" s="78"/>
      <c r="F17" s="78"/>
      <c r="G17" s="78"/>
    </row>
    <row r="18" spans="2:7" ht="65.25" customHeight="1" x14ac:dyDescent="0.3">
      <c r="B18" s="4" t="s">
        <v>23</v>
      </c>
      <c r="C18" s="15" t="s">
        <v>264</v>
      </c>
      <c r="D18" s="69" t="s">
        <v>257</v>
      </c>
      <c r="E18" s="43">
        <v>1684</v>
      </c>
      <c r="F18" s="43">
        <v>1022.7</v>
      </c>
      <c r="G18" s="112">
        <f>(F18/E18)*100</f>
        <v>60.730403800475067</v>
      </c>
    </row>
    <row r="19" spans="2:7" x14ac:dyDescent="0.3">
      <c r="B19" s="155" t="s">
        <v>25</v>
      </c>
      <c r="C19" s="217" t="s">
        <v>26</v>
      </c>
      <c r="D19" s="69" t="s">
        <v>222</v>
      </c>
      <c r="E19" s="43">
        <f>E20+E21</f>
        <v>38920</v>
      </c>
      <c r="F19" s="43">
        <f>F20+F21</f>
        <v>36052.9</v>
      </c>
      <c r="G19" s="112">
        <f t="shared" ref="G19:G85" si="1">(F19/E19)*100</f>
        <v>92.633350462487158</v>
      </c>
    </row>
    <row r="20" spans="2:7" ht="23.25" customHeight="1" x14ac:dyDescent="0.3">
      <c r="B20" s="176"/>
      <c r="C20" s="228"/>
      <c r="D20" s="69" t="s">
        <v>256</v>
      </c>
      <c r="E20" s="43">
        <v>29114</v>
      </c>
      <c r="F20" s="43">
        <v>26510.5</v>
      </c>
      <c r="G20" s="112">
        <f t="shared" si="1"/>
        <v>91.057566806347452</v>
      </c>
    </row>
    <row r="21" spans="2:7" x14ac:dyDescent="0.3">
      <c r="B21" s="156"/>
      <c r="C21" s="218"/>
      <c r="D21" s="69" t="s">
        <v>257</v>
      </c>
      <c r="E21" s="43">
        <v>9806</v>
      </c>
      <c r="F21" s="43">
        <v>9542.4</v>
      </c>
      <c r="G21" s="112">
        <f t="shared" si="1"/>
        <v>97.311849887823769</v>
      </c>
    </row>
    <row r="22" spans="2:7" ht="90.75" customHeight="1" x14ac:dyDescent="0.3">
      <c r="B22" s="128" t="s">
        <v>27</v>
      </c>
      <c r="C22" s="5" t="s">
        <v>265</v>
      </c>
      <c r="D22" s="127" t="s">
        <v>256</v>
      </c>
      <c r="E22" s="43">
        <v>7</v>
      </c>
      <c r="F22" s="43">
        <v>5.3</v>
      </c>
      <c r="G22" s="112">
        <f t="shared" si="1"/>
        <v>75.714285714285708</v>
      </c>
    </row>
    <row r="23" spans="2:7" ht="75.75" customHeight="1" x14ac:dyDescent="0.3">
      <c r="B23" s="128" t="s">
        <v>30</v>
      </c>
      <c r="C23" s="5" t="s">
        <v>266</v>
      </c>
      <c r="D23" s="127" t="s">
        <v>256</v>
      </c>
      <c r="E23" s="79">
        <v>3502</v>
      </c>
      <c r="F23" s="79">
        <v>3502</v>
      </c>
      <c r="G23" s="112">
        <f t="shared" si="1"/>
        <v>100</v>
      </c>
    </row>
    <row r="24" spans="2:7" ht="73.5" customHeight="1" x14ac:dyDescent="0.3">
      <c r="B24" s="128" t="s">
        <v>32</v>
      </c>
      <c r="C24" s="5" t="s">
        <v>267</v>
      </c>
      <c r="D24" s="127" t="s">
        <v>257</v>
      </c>
      <c r="E24" s="43">
        <v>0</v>
      </c>
      <c r="F24" s="43">
        <v>0</v>
      </c>
      <c r="G24" s="112">
        <v>0</v>
      </c>
    </row>
    <row r="25" spans="2:7" ht="78" customHeight="1" x14ac:dyDescent="0.3">
      <c r="B25" s="4" t="s">
        <v>34</v>
      </c>
      <c r="C25" s="5" t="s">
        <v>268</v>
      </c>
      <c r="D25" s="69" t="s">
        <v>257</v>
      </c>
      <c r="E25" s="43">
        <v>8305</v>
      </c>
      <c r="F25" s="43">
        <v>8216.7999999999993</v>
      </c>
      <c r="G25" s="112">
        <f t="shared" si="1"/>
        <v>98.937989163154711</v>
      </c>
    </row>
    <row r="26" spans="2:7" ht="61.5" customHeight="1" x14ac:dyDescent="0.3">
      <c r="B26" s="4" t="s">
        <v>36</v>
      </c>
      <c r="C26" s="5" t="s">
        <v>269</v>
      </c>
      <c r="D26" s="69" t="s">
        <v>257</v>
      </c>
      <c r="E26" s="79">
        <v>37</v>
      </c>
      <c r="F26" s="79">
        <v>31.6</v>
      </c>
      <c r="G26" s="112">
        <f t="shared" si="1"/>
        <v>85.405405405405403</v>
      </c>
    </row>
    <row r="27" spans="2:7" ht="65.25" customHeight="1" x14ac:dyDescent="0.3">
      <c r="B27" s="4" t="s">
        <v>38</v>
      </c>
      <c r="C27" s="5" t="s">
        <v>270</v>
      </c>
      <c r="D27" s="69" t="s">
        <v>257</v>
      </c>
      <c r="E27" s="43">
        <v>85</v>
      </c>
      <c r="F27" s="43">
        <v>72.900000000000006</v>
      </c>
      <c r="G27" s="112">
        <f t="shared" si="1"/>
        <v>85.764705882352942</v>
      </c>
    </row>
    <row r="28" spans="2:7" ht="77.25" customHeight="1" x14ac:dyDescent="0.3">
      <c r="B28" s="4" t="s">
        <v>40</v>
      </c>
      <c r="C28" s="5" t="s">
        <v>271</v>
      </c>
      <c r="D28" s="69" t="s">
        <v>257</v>
      </c>
      <c r="E28" s="43"/>
      <c r="F28" s="43">
        <v>0</v>
      </c>
      <c r="G28" s="112" t="e">
        <f t="shared" si="1"/>
        <v>#DIV/0!</v>
      </c>
    </row>
    <row r="29" spans="2:7" ht="93.75" customHeight="1" x14ac:dyDescent="0.3">
      <c r="B29" s="4" t="s">
        <v>42</v>
      </c>
      <c r="C29" s="5" t="s">
        <v>272</v>
      </c>
      <c r="D29" s="69" t="s">
        <v>257</v>
      </c>
      <c r="E29" s="79">
        <v>3015</v>
      </c>
      <c r="F29" s="79">
        <v>2834.7</v>
      </c>
      <c r="G29" s="112">
        <f t="shared" si="1"/>
        <v>94.019900497512438</v>
      </c>
    </row>
    <row r="30" spans="2:7" ht="73.5" customHeight="1" x14ac:dyDescent="0.3">
      <c r="B30" s="4" t="s">
        <v>44</v>
      </c>
      <c r="C30" s="5" t="s">
        <v>273</v>
      </c>
      <c r="D30" s="69" t="s">
        <v>257</v>
      </c>
      <c r="E30" s="43">
        <v>165</v>
      </c>
      <c r="F30" s="43">
        <v>65.2</v>
      </c>
      <c r="G30" s="112">
        <f t="shared" si="1"/>
        <v>39.515151515151516</v>
      </c>
    </row>
    <row r="31" spans="2:7" ht="167.25" customHeight="1" x14ac:dyDescent="0.3">
      <c r="B31" s="4" t="s">
        <v>48</v>
      </c>
      <c r="C31" s="5" t="s">
        <v>274</v>
      </c>
      <c r="D31" s="69" t="s">
        <v>257</v>
      </c>
      <c r="E31" s="79">
        <v>90</v>
      </c>
      <c r="F31" s="79">
        <v>87</v>
      </c>
      <c r="G31" s="112">
        <f t="shared" si="1"/>
        <v>96.666666666666671</v>
      </c>
    </row>
    <row r="32" spans="2:7" ht="50.25" customHeight="1" x14ac:dyDescent="0.3">
      <c r="B32" s="4" t="s">
        <v>49</v>
      </c>
      <c r="C32" s="16" t="s">
        <v>50</v>
      </c>
      <c r="D32" s="69" t="s">
        <v>257</v>
      </c>
      <c r="E32" s="43">
        <v>183</v>
      </c>
      <c r="F32" s="43">
        <v>174.5</v>
      </c>
      <c r="G32" s="112">
        <f t="shared" si="1"/>
        <v>95.355191256830594</v>
      </c>
    </row>
    <row r="33" spans="1:7" ht="70.5" customHeight="1" x14ac:dyDescent="0.3">
      <c r="B33" s="4" t="s">
        <v>51</v>
      </c>
      <c r="C33" s="16" t="s">
        <v>52</v>
      </c>
      <c r="D33" s="69" t="s">
        <v>257</v>
      </c>
      <c r="E33" s="79">
        <v>1193</v>
      </c>
      <c r="F33" s="79">
        <v>1193</v>
      </c>
      <c r="G33" s="112">
        <f t="shared" si="1"/>
        <v>100</v>
      </c>
    </row>
    <row r="34" spans="1:7" ht="42" x14ac:dyDescent="0.3">
      <c r="B34" s="4" t="s">
        <v>54</v>
      </c>
      <c r="C34" s="16" t="s">
        <v>53</v>
      </c>
      <c r="D34" s="15" t="s">
        <v>258</v>
      </c>
      <c r="E34" s="43">
        <v>11363</v>
      </c>
      <c r="F34" s="43">
        <v>11558.5</v>
      </c>
      <c r="G34" s="112">
        <f t="shared" si="1"/>
        <v>101.72049634779547</v>
      </c>
    </row>
    <row r="35" spans="1:7" ht="88.5" customHeight="1" x14ac:dyDescent="0.3">
      <c r="B35" s="4" t="s">
        <v>55</v>
      </c>
      <c r="C35" s="68" t="s">
        <v>275</v>
      </c>
      <c r="D35" s="70" t="s">
        <v>256</v>
      </c>
      <c r="E35" s="43">
        <v>451.9</v>
      </c>
      <c r="F35" s="43">
        <v>451.9</v>
      </c>
      <c r="G35" s="112">
        <f t="shared" si="1"/>
        <v>100</v>
      </c>
    </row>
    <row r="36" spans="1:7" ht="77.25" customHeight="1" x14ac:dyDescent="0.3">
      <c r="B36" s="4" t="s">
        <v>57</v>
      </c>
      <c r="C36" s="5" t="s">
        <v>276</v>
      </c>
      <c r="D36" s="15" t="s">
        <v>258</v>
      </c>
      <c r="E36" s="43">
        <v>590</v>
      </c>
      <c r="F36" s="87">
        <v>549.5</v>
      </c>
      <c r="G36" s="112">
        <f t="shared" si="1"/>
        <v>93.13559322033899</v>
      </c>
    </row>
    <row r="37" spans="1:7" x14ac:dyDescent="0.3">
      <c r="B37" s="155" t="s">
        <v>59</v>
      </c>
      <c r="C37" s="200" t="s">
        <v>169</v>
      </c>
      <c r="D37" s="70" t="s">
        <v>222</v>
      </c>
      <c r="E37" s="43">
        <v>65</v>
      </c>
      <c r="F37" s="87">
        <v>65</v>
      </c>
      <c r="G37" s="112">
        <f t="shared" si="1"/>
        <v>100</v>
      </c>
    </row>
    <row r="38" spans="1:7" x14ac:dyDescent="0.3">
      <c r="B38" s="176"/>
      <c r="C38" s="219"/>
      <c r="D38" s="67" t="s">
        <v>257</v>
      </c>
      <c r="E38" s="43">
        <v>65</v>
      </c>
      <c r="F38" s="87">
        <v>65</v>
      </c>
      <c r="G38" s="112">
        <f t="shared" si="1"/>
        <v>100</v>
      </c>
    </row>
    <row r="39" spans="1:7" ht="42.6" thickBot="1" x14ac:dyDescent="0.35">
      <c r="B39" s="176"/>
      <c r="C39" s="201"/>
      <c r="D39" s="71" t="s">
        <v>258</v>
      </c>
      <c r="E39" s="43">
        <v>0</v>
      </c>
      <c r="F39" s="87">
        <v>0</v>
      </c>
      <c r="G39" s="112"/>
    </row>
    <row r="40" spans="1:7" ht="97.8" thickBot="1" x14ac:dyDescent="0.35">
      <c r="A40" s="20"/>
      <c r="B40" s="123" t="s">
        <v>329</v>
      </c>
      <c r="C40" s="122" t="s">
        <v>330</v>
      </c>
      <c r="D40" s="61" t="s">
        <v>257</v>
      </c>
      <c r="E40" s="120">
        <v>0</v>
      </c>
      <c r="F40" s="121">
        <v>0</v>
      </c>
      <c r="G40" s="112"/>
    </row>
    <row r="41" spans="1:7" x14ac:dyDescent="0.3">
      <c r="B41" s="223" t="s">
        <v>61</v>
      </c>
      <c r="C41" s="232" t="s">
        <v>277</v>
      </c>
      <c r="D41" s="72" t="s">
        <v>222</v>
      </c>
      <c r="E41" s="80">
        <f>SUM(E42:E46)</f>
        <v>57596</v>
      </c>
      <c r="F41" s="80">
        <f>SUM(F42:F46)</f>
        <v>55770.400000000001</v>
      </c>
      <c r="G41" s="112">
        <f t="shared" si="1"/>
        <v>96.830335439961118</v>
      </c>
    </row>
    <row r="42" spans="1:7" x14ac:dyDescent="0.3">
      <c r="B42" s="223"/>
      <c r="C42" s="223"/>
      <c r="D42" s="72" t="s">
        <v>256</v>
      </c>
      <c r="E42" s="82"/>
      <c r="F42" s="77"/>
      <c r="G42" s="112"/>
    </row>
    <row r="43" spans="1:7" x14ac:dyDescent="0.3">
      <c r="B43" s="223"/>
      <c r="C43" s="223"/>
      <c r="D43" s="72" t="s">
        <v>257</v>
      </c>
      <c r="E43" s="82">
        <f>E48</f>
        <v>54305</v>
      </c>
      <c r="F43" s="77">
        <f>F48</f>
        <v>53135</v>
      </c>
      <c r="G43" s="112">
        <f t="shared" si="1"/>
        <v>97.845502255777546</v>
      </c>
    </row>
    <row r="44" spans="1:7" ht="51" customHeight="1" x14ac:dyDescent="0.3">
      <c r="B44" s="223"/>
      <c r="C44" s="223"/>
      <c r="D44" s="72" t="s">
        <v>258</v>
      </c>
      <c r="E44" s="82">
        <f>E47</f>
        <v>280</v>
      </c>
      <c r="F44" s="77">
        <f>F47</f>
        <v>66.400000000000006</v>
      </c>
      <c r="G44" s="112">
        <f t="shared" si="1"/>
        <v>23.714285714285715</v>
      </c>
    </row>
    <row r="45" spans="1:7" ht="28.2" x14ac:dyDescent="0.3">
      <c r="B45" s="223"/>
      <c r="C45" s="223"/>
      <c r="D45" s="72" t="s">
        <v>259</v>
      </c>
      <c r="E45" s="82">
        <f>E49</f>
        <v>3011</v>
      </c>
      <c r="F45" s="77">
        <f>F49</f>
        <v>2569</v>
      </c>
      <c r="G45" s="112">
        <f t="shared" si="1"/>
        <v>85.320491531052809</v>
      </c>
    </row>
    <row r="46" spans="1:7" x14ac:dyDescent="0.3">
      <c r="B46" s="224"/>
      <c r="C46" s="224"/>
      <c r="D46" s="72" t="s">
        <v>260</v>
      </c>
      <c r="E46" s="82"/>
      <c r="F46" s="77"/>
      <c r="G46" s="112"/>
    </row>
    <row r="47" spans="1:7" ht="67.5" customHeight="1" x14ac:dyDescent="0.3">
      <c r="B47" s="4" t="s">
        <v>174</v>
      </c>
      <c r="C47" s="16" t="s">
        <v>278</v>
      </c>
      <c r="D47" s="62" t="s">
        <v>258</v>
      </c>
      <c r="E47" s="6">
        <v>280</v>
      </c>
      <c r="F47" s="98">
        <v>66.400000000000006</v>
      </c>
      <c r="G47" s="112">
        <f t="shared" si="1"/>
        <v>23.714285714285715</v>
      </c>
    </row>
    <row r="48" spans="1:7" x14ac:dyDescent="0.3">
      <c r="B48" s="155" t="s">
        <v>66</v>
      </c>
      <c r="C48" s="200" t="s">
        <v>279</v>
      </c>
      <c r="D48" s="61" t="s">
        <v>257</v>
      </c>
      <c r="E48" s="52">
        <v>54305</v>
      </c>
      <c r="F48" s="6">
        <v>53135</v>
      </c>
      <c r="G48" s="112">
        <f t="shared" si="1"/>
        <v>97.845502255777546</v>
      </c>
    </row>
    <row r="49" spans="2:8" ht="44.25" customHeight="1" x14ac:dyDescent="0.3">
      <c r="B49" s="156"/>
      <c r="C49" s="201"/>
      <c r="D49" s="62" t="s">
        <v>259</v>
      </c>
      <c r="E49" s="52">
        <v>3011</v>
      </c>
      <c r="F49" s="6">
        <v>2569</v>
      </c>
      <c r="G49" s="112">
        <f t="shared" si="1"/>
        <v>85.320491531052809</v>
      </c>
    </row>
    <row r="50" spans="2:8" x14ac:dyDescent="0.3">
      <c r="B50" s="155" t="s">
        <v>67</v>
      </c>
      <c r="C50" s="200" t="s">
        <v>280</v>
      </c>
      <c r="D50" s="61" t="s">
        <v>222</v>
      </c>
      <c r="E50" s="52"/>
      <c r="F50" s="6"/>
      <c r="G50" s="112"/>
    </row>
    <row r="51" spans="2:8" x14ac:dyDescent="0.3">
      <c r="B51" s="176"/>
      <c r="C51" s="219"/>
      <c r="D51" s="61" t="s">
        <v>257</v>
      </c>
      <c r="E51" s="52"/>
      <c r="F51" s="6"/>
      <c r="G51" s="112"/>
    </row>
    <row r="52" spans="2:8" ht="53.25" customHeight="1" x14ac:dyDescent="0.3">
      <c r="B52" s="176"/>
      <c r="C52" s="219"/>
      <c r="D52" s="61" t="s">
        <v>258</v>
      </c>
      <c r="E52" s="52"/>
      <c r="F52" s="6"/>
      <c r="G52" s="112"/>
    </row>
    <row r="53" spans="2:8" ht="39" customHeight="1" x14ac:dyDescent="0.3">
      <c r="B53" s="156"/>
      <c r="C53" s="201"/>
      <c r="D53" s="62" t="s">
        <v>259</v>
      </c>
      <c r="E53" s="52"/>
      <c r="F53" s="6"/>
      <c r="G53" s="112"/>
    </row>
    <row r="54" spans="2:8" x14ac:dyDescent="0.3">
      <c r="B54" s="222" t="s">
        <v>70</v>
      </c>
      <c r="C54" s="236" t="s">
        <v>69</v>
      </c>
      <c r="D54" s="72" t="s">
        <v>222</v>
      </c>
      <c r="E54" s="82">
        <f>SUM(E55:E59)</f>
        <v>67394.899999999994</v>
      </c>
      <c r="F54" s="82">
        <f>SUM(F55:F59)</f>
        <v>60482.7</v>
      </c>
      <c r="G54" s="112">
        <f t="shared" si="1"/>
        <v>89.743734318175413</v>
      </c>
    </row>
    <row r="55" spans="2:8" x14ac:dyDescent="0.3">
      <c r="B55" s="223"/>
      <c r="C55" s="237"/>
      <c r="D55" s="72" t="s">
        <v>256</v>
      </c>
      <c r="E55" s="82">
        <f>E61+E62+E71+E63+E67</f>
        <v>40753</v>
      </c>
      <c r="F55" s="82">
        <f>F61+F62+F71+F63+F67</f>
        <v>35471.899999999994</v>
      </c>
      <c r="G55" s="112">
        <f t="shared" si="1"/>
        <v>87.041199420901521</v>
      </c>
    </row>
    <row r="56" spans="2:8" x14ac:dyDescent="0.3">
      <c r="B56" s="223"/>
      <c r="C56" s="237"/>
      <c r="D56" s="72" t="s">
        <v>257</v>
      </c>
      <c r="E56" s="82">
        <f>SUM(E60+E64+E65+E69+E70+E72+E73+E74+E68)</f>
        <v>25879.9</v>
      </c>
      <c r="F56" s="82">
        <f>SUM(F60+F64+F65+F69+F70+F72+F73+F74+F68)</f>
        <v>24233.8</v>
      </c>
      <c r="G56" s="112">
        <f t="shared" si="1"/>
        <v>93.639465376605003</v>
      </c>
    </row>
    <row r="57" spans="2:8" ht="47.25" customHeight="1" x14ac:dyDescent="0.3">
      <c r="B57" s="223"/>
      <c r="C57" s="237"/>
      <c r="D57" s="72" t="s">
        <v>258</v>
      </c>
      <c r="E57" s="82">
        <f>E75+E66</f>
        <v>762</v>
      </c>
      <c r="F57" s="82">
        <f>F75+F66</f>
        <v>777</v>
      </c>
      <c r="G57" s="112">
        <f t="shared" si="1"/>
        <v>101.96850393700787</v>
      </c>
    </row>
    <row r="58" spans="2:8" ht="35.25" customHeight="1" x14ac:dyDescent="0.3">
      <c r="B58" s="223"/>
      <c r="C58" s="237"/>
      <c r="D58" s="72" t="s">
        <v>259</v>
      </c>
      <c r="E58" s="82"/>
      <c r="F58" s="77"/>
      <c r="G58" s="112"/>
    </row>
    <row r="59" spans="2:8" x14ac:dyDescent="0.3">
      <c r="B59" s="224"/>
      <c r="C59" s="237"/>
      <c r="D59" s="72" t="s">
        <v>260</v>
      </c>
      <c r="E59" s="83"/>
      <c r="F59" s="78"/>
      <c r="G59" s="112"/>
    </row>
    <row r="60" spans="2:8" ht="48.75" customHeight="1" x14ac:dyDescent="0.3">
      <c r="B60" s="7" t="s">
        <v>71</v>
      </c>
      <c r="C60" s="62" t="s">
        <v>281</v>
      </c>
      <c r="D60" s="66" t="s">
        <v>257</v>
      </c>
      <c r="E60" s="43">
        <v>6784</v>
      </c>
      <c r="F60" s="43">
        <v>6289.3</v>
      </c>
      <c r="G60" s="112">
        <f t="shared" si="1"/>
        <v>92.707841981132077</v>
      </c>
    </row>
    <row r="61" spans="2:8" ht="117.75" customHeight="1" x14ac:dyDescent="0.3">
      <c r="B61" s="7" t="s">
        <v>73</v>
      </c>
      <c r="C61" s="62" t="s">
        <v>282</v>
      </c>
      <c r="D61" s="66" t="s">
        <v>256</v>
      </c>
      <c r="E61" s="84">
        <v>7981</v>
      </c>
      <c r="F61" s="84">
        <v>5821.1</v>
      </c>
      <c r="G61" s="112">
        <f t="shared" si="1"/>
        <v>72.93697531637639</v>
      </c>
    </row>
    <row r="62" spans="2:8" ht="99" customHeight="1" x14ac:dyDescent="0.3">
      <c r="B62" s="7" t="s">
        <v>75</v>
      </c>
      <c r="C62" s="62" t="s">
        <v>283</v>
      </c>
      <c r="D62" s="66" t="s">
        <v>256</v>
      </c>
      <c r="E62" s="43">
        <v>918</v>
      </c>
      <c r="F62" s="43">
        <v>918</v>
      </c>
      <c r="G62" s="112">
        <f t="shared" si="1"/>
        <v>100</v>
      </c>
      <c r="H62" s="20"/>
    </row>
    <row r="63" spans="2:8" ht="35.25" customHeight="1" x14ac:dyDescent="0.3">
      <c r="B63" s="155" t="s">
        <v>77</v>
      </c>
      <c r="C63" s="172" t="s">
        <v>284</v>
      </c>
      <c r="D63" s="66" t="s">
        <v>256</v>
      </c>
      <c r="E63" s="90">
        <v>11379.1</v>
      </c>
      <c r="F63" s="90">
        <v>11242.4</v>
      </c>
      <c r="G63" s="112">
        <f t="shared" si="1"/>
        <v>98.798674763381982</v>
      </c>
      <c r="H63" s="20"/>
    </row>
    <row r="64" spans="2:8" ht="51" customHeight="1" x14ac:dyDescent="0.3">
      <c r="B64" s="156"/>
      <c r="C64" s="174"/>
      <c r="D64" s="64" t="s">
        <v>257</v>
      </c>
      <c r="E64" s="79">
        <v>3024.9</v>
      </c>
      <c r="F64" s="88">
        <v>3135</v>
      </c>
      <c r="G64" s="112">
        <f t="shared" si="1"/>
        <v>103.63978974511554</v>
      </c>
    </row>
    <row r="65" spans="2:7" ht="88.5" customHeight="1" x14ac:dyDescent="0.3">
      <c r="B65" s="7" t="s">
        <v>80</v>
      </c>
      <c r="C65" s="62" t="s">
        <v>285</v>
      </c>
      <c r="D65" s="64" t="s">
        <v>257</v>
      </c>
      <c r="E65" s="79">
        <v>1263</v>
      </c>
      <c r="F65" s="79">
        <v>1035.0999999999999</v>
      </c>
      <c r="G65" s="112">
        <f t="shared" si="1"/>
        <v>81.955661124307198</v>
      </c>
    </row>
    <row r="66" spans="2:7" ht="88.5" customHeight="1" x14ac:dyDescent="0.3">
      <c r="B66" s="7" t="s">
        <v>322</v>
      </c>
      <c r="C66" s="62" t="s">
        <v>324</v>
      </c>
      <c r="D66" s="117" t="s">
        <v>258</v>
      </c>
      <c r="E66" s="114">
        <v>205</v>
      </c>
      <c r="F66" s="114">
        <v>220</v>
      </c>
      <c r="G66" s="112">
        <f t="shared" si="1"/>
        <v>107.31707317073172</v>
      </c>
    </row>
    <row r="67" spans="2:7" ht="44.25" customHeight="1" x14ac:dyDescent="0.3">
      <c r="B67" s="155" t="s">
        <v>364</v>
      </c>
      <c r="C67" s="172" t="s">
        <v>365</v>
      </c>
      <c r="D67" s="66" t="s">
        <v>256</v>
      </c>
      <c r="E67" s="132">
        <v>20280.3</v>
      </c>
      <c r="F67" s="132">
        <v>17298.8</v>
      </c>
      <c r="G67" s="112">
        <f t="shared" si="1"/>
        <v>85.298540948605293</v>
      </c>
    </row>
    <row r="68" spans="2:7" ht="48" customHeight="1" x14ac:dyDescent="0.3">
      <c r="B68" s="156"/>
      <c r="C68" s="174"/>
      <c r="D68" s="64" t="s">
        <v>257</v>
      </c>
      <c r="E68" s="132">
        <v>5391</v>
      </c>
      <c r="F68" s="132">
        <v>4723.3</v>
      </c>
      <c r="G68" s="112">
        <f t="shared" si="1"/>
        <v>87.614542756445928</v>
      </c>
    </row>
    <row r="69" spans="2:7" ht="70.5" customHeight="1" x14ac:dyDescent="0.3">
      <c r="B69" s="7" t="s">
        <v>82</v>
      </c>
      <c r="C69" s="62" t="s">
        <v>286</v>
      </c>
      <c r="D69" s="64" t="s">
        <v>257</v>
      </c>
      <c r="E69" s="43">
        <v>1782</v>
      </c>
      <c r="F69" s="43">
        <v>2701.4</v>
      </c>
      <c r="G69" s="112">
        <f t="shared" si="1"/>
        <v>151.59371492704827</v>
      </c>
    </row>
    <row r="70" spans="2:7" ht="70.5" customHeight="1" x14ac:dyDescent="0.3">
      <c r="B70" s="7" t="s">
        <v>84</v>
      </c>
      <c r="C70" s="62" t="s">
        <v>287</v>
      </c>
      <c r="D70" s="64" t="s">
        <v>257</v>
      </c>
      <c r="E70" s="79">
        <v>3104</v>
      </c>
      <c r="F70" s="79">
        <v>2774.5</v>
      </c>
      <c r="G70" s="112">
        <f t="shared" si="1"/>
        <v>89.384664948453604</v>
      </c>
    </row>
    <row r="71" spans="2:7" ht="68.25" customHeight="1" x14ac:dyDescent="0.3">
      <c r="B71" s="7" t="s">
        <v>86</v>
      </c>
      <c r="C71" s="62" t="s">
        <v>288</v>
      </c>
      <c r="D71" s="65" t="s">
        <v>256</v>
      </c>
      <c r="E71" s="43">
        <v>194.6</v>
      </c>
      <c r="F71" s="43">
        <v>191.6</v>
      </c>
      <c r="G71" s="112">
        <f t="shared" si="1"/>
        <v>98.458376156217881</v>
      </c>
    </row>
    <row r="72" spans="2:7" ht="105.75" customHeight="1" x14ac:dyDescent="0.3">
      <c r="B72" s="7" t="s">
        <v>88</v>
      </c>
      <c r="C72" s="62" t="s">
        <v>289</v>
      </c>
      <c r="D72" s="64" t="s">
        <v>257</v>
      </c>
      <c r="E72" s="43">
        <v>10</v>
      </c>
      <c r="F72" s="87">
        <v>8</v>
      </c>
      <c r="G72" s="112"/>
    </row>
    <row r="73" spans="2:7" ht="48.75" customHeight="1" x14ac:dyDescent="0.3">
      <c r="B73" s="7" t="s">
        <v>90</v>
      </c>
      <c r="C73" s="62" t="s">
        <v>290</v>
      </c>
      <c r="D73" s="64" t="s">
        <v>257</v>
      </c>
      <c r="E73" s="43">
        <v>4521</v>
      </c>
      <c r="F73" s="87">
        <v>3567.2</v>
      </c>
      <c r="G73" s="112">
        <f t="shared" si="1"/>
        <v>78.902897589028981</v>
      </c>
    </row>
    <row r="74" spans="2:7" x14ac:dyDescent="0.3">
      <c r="B74" s="155" t="s">
        <v>91</v>
      </c>
      <c r="C74" s="172" t="s">
        <v>291</v>
      </c>
      <c r="D74" s="64" t="s">
        <v>257</v>
      </c>
      <c r="E74" s="43"/>
      <c r="F74" s="87"/>
      <c r="G74" s="112" t="e">
        <f t="shared" si="1"/>
        <v>#DIV/0!</v>
      </c>
    </row>
    <row r="75" spans="2:7" ht="64.5" customHeight="1" x14ac:dyDescent="0.3">
      <c r="B75" s="156"/>
      <c r="C75" s="174"/>
      <c r="D75" s="65" t="s">
        <v>258</v>
      </c>
      <c r="E75" s="43">
        <v>557</v>
      </c>
      <c r="F75" s="87">
        <v>557</v>
      </c>
      <c r="G75" s="112">
        <f t="shared" si="1"/>
        <v>100</v>
      </c>
    </row>
    <row r="76" spans="2:7" ht="25.5" customHeight="1" x14ac:dyDescent="0.3">
      <c r="B76" s="222" t="s">
        <v>94</v>
      </c>
      <c r="C76" s="225" t="s">
        <v>292</v>
      </c>
      <c r="D76" s="95" t="s">
        <v>222</v>
      </c>
      <c r="E76" s="90">
        <f>SUM(E77:E78)</f>
        <v>1346</v>
      </c>
      <c r="F76" s="93">
        <f>SUM(F77:F78)</f>
        <v>1386.5</v>
      </c>
      <c r="G76" s="112">
        <f t="shared" si="1"/>
        <v>103.00891530460623</v>
      </c>
    </row>
    <row r="77" spans="2:7" ht="81.75" customHeight="1" x14ac:dyDescent="0.3">
      <c r="B77" s="223"/>
      <c r="C77" s="226"/>
      <c r="D77" s="74" t="s">
        <v>258</v>
      </c>
      <c r="E77" s="81">
        <f>E79+E81</f>
        <v>1346</v>
      </c>
      <c r="F77" s="97">
        <f>F79+F81</f>
        <v>1386.5</v>
      </c>
      <c r="G77" s="112">
        <f t="shared" si="1"/>
        <v>103.00891530460623</v>
      </c>
    </row>
    <row r="78" spans="2:7" ht="92.25" customHeight="1" x14ac:dyDescent="0.3">
      <c r="B78" s="224"/>
      <c r="C78" s="73"/>
      <c r="D78" s="74" t="s">
        <v>259</v>
      </c>
      <c r="E78" s="91">
        <f>E80</f>
        <v>0</v>
      </c>
      <c r="F78" s="97">
        <f>F80</f>
        <v>0</v>
      </c>
      <c r="G78" s="112" t="e">
        <f t="shared" si="1"/>
        <v>#DIV/0!</v>
      </c>
    </row>
    <row r="79" spans="2:7" ht="137.25" customHeight="1" x14ac:dyDescent="0.3">
      <c r="B79" s="7" t="s">
        <v>96</v>
      </c>
      <c r="C79" s="53" t="s">
        <v>293</v>
      </c>
      <c r="D79" s="85" t="s">
        <v>258</v>
      </c>
      <c r="E79" s="6">
        <v>1226</v>
      </c>
      <c r="F79" s="98">
        <v>1266.5</v>
      </c>
      <c r="G79" s="112">
        <f t="shared" si="1"/>
        <v>103.30342577487765</v>
      </c>
    </row>
    <row r="80" spans="2:7" ht="35.25" customHeight="1" x14ac:dyDescent="0.3">
      <c r="B80" s="155" t="s">
        <v>97</v>
      </c>
      <c r="C80" s="159" t="s">
        <v>294</v>
      </c>
      <c r="D80" s="85" t="s">
        <v>259</v>
      </c>
      <c r="E80" s="92"/>
      <c r="F80" s="98"/>
      <c r="G80" s="112" t="e">
        <f t="shared" si="1"/>
        <v>#DIV/0!</v>
      </c>
    </row>
    <row r="81" spans="2:7" ht="46.5" customHeight="1" x14ac:dyDescent="0.3">
      <c r="B81" s="156"/>
      <c r="C81" s="160"/>
      <c r="D81" s="22" t="s">
        <v>258</v>
      </c>
      <c r="E81" s="6">
        <v>120</v>
      </c>
      <c r="F81" s="98">
        <v>120</v>
      </c>
      <c r="G81" s="112">
        <f t="shared" si="1"/>
        <v>100</v>
      </c>
    </row>
    <row r="82" spans="2:7" x14ac:dyDescent="0.3">
      <c r="B82" s="222" t="s">
        <v>100</v>
      </c>
      <c r="C82" s="238" t="s">
        <v>295</v>
      </c>
      <c r="D82" s="75" t="s">
        <v>222</v>
      </c>
      <c r="E82" s="82">
        <f>SUM(E83:E87)</f>
        <v>914</v>
      </c>
      <c r="F82" s="82">
        <f>SUM(F83:F87)</f>
        <v>914</v>
      </c>
      <c r="G82" s="112">
        <f t="shared" si="1"/>
        <v>100</v>
      </c>
    </row>
    <row r="83" spans="2:7" x14ac:dyDescent="0.3">
      <c r="B83" s="223"/>
      <c r="C83" s="239"/>
      <c r="D83" s="75" t="s">
        <v>256</v>
      </c>
      <c r="E83" s="82">
        <f>E95</f>
        <v>0</v>
      </c>
      <c r="F83" s="82">
        <f>F95</f>
        <v>0</v>
      </c>
      <c r="G83" s="112" t="e">
        <f t="shared" si="1"/>
        <v>#DIV/0!</v>
      </c>
    </row>
    <row r="84" spans="2:7" x14ac:dyDescent="0.3">
      <c r="B84" s="223"/>
      <c r="C84" s="239"/>
      <c r="D84" s="72" t="s">
        <v>257</v>
      </c>
      <c r="E84" s="82">
        <f>E97</f>
        <v>700</v>
      </c>
      <c r="F84" s="82">
        <f>F97</f>
        <v>700</v>
      </c>
      <c r="G84" s="112">
        <f t="shared" si="1"/>
        <v>100</v>
      </c>
    </row>
    <row r="85" spans="2:7" ht="41.4" x14ac:dyDescent="0.3">
      <c r="B85" s="223"/>
      <c r="C85" s="239"/>
      <c r="D85" s="75" t="s">
        <v>258</v>
      </c>
      <c r="E85" s="77">
        <f>E91+E96</f>
        <v>214</v>
      </c>
      <c r="F85" s="77">
        <f>F91+F96</f>
        <v>214</v>
      </c>
      <c r="G85" s="112">
        <f t="shared" si="1"/>
        <v>100</v>
      </c>
    </row>
    <row r="86" spans="2:7" ht="27.6" x14ac:dyDescent="0.3">
      <c r="B86" s="223"/>
      <c r="C86" s="239"/>
      <c r="D86" s="75" t="s">
        <v>259</v>
      </c>
      <c r="E86" s="82"/>
      <c r="F86" s="77"/>
      <c r="G86" s="112"/>
    </row>
    <row r="87" spans="2:7" x14ac:dyDescent="0.3">
      <c r="B87" s="224"/>
      <c r="C87" s="240"/>
      <c r="D87" s="76" t="s">
        <v>260</v>
      </c>
      <c r="E87" s="82"/>
      <c r="F87" s="77"/>
      <c r="G87" s="112"/>
    </row>
    <row r="88" spans="2:7" x14ac:dyDescent="0.3">
      <c r="B88" s="155" t="s">
        <v>102</v>
      </c>
      <c r="C88" s="157" t="s">
        <v>296</v>
      </c>
      <c r="D88" s="49" t="s">
        <v>222</v>
      </c>
      <c r="E88" s="52">
        <f>SUM(E89:E93)</f>
        <v>179</v>
      </c>
      <c r="F88" s="52">
        <v>179</v>
      </c>
      <c r="G88" s="112">
        <f t="shared" ref="G88:G109" si="2">(F88/E88)*100</f>
        <v>100</v>
      </c>
    </row>
    <row r="89" spans="2:7" x14ac:dyDescent="0.3">
      <c r="B89" s="176"/>
      <c r="C89" s="175"/>
      <c r="D89" s="49" t="s">
        <v>256</v>
      </c>
      <c r="E89" s="89"/>
      <c r="F89" s="89"/>
      <c r="G89" s="112"/>
    </row>
    <row r="90" spans="2:7" x14ac:dyDescent="0.3">
      <c r="B90" s="176"/>
      <c r="C90" s="175"/>
      <c r="D90" s="61" t="s">
        <v>257</v>
      </c>
      <c r="E90" s="52"/>
      <c r="F90" s="6"/>
      <c r="G90" s="112"/>
    </row>
    <row r="91" spans="2:7" ht="43.5" customHeight="1" x14ac:dyDescent="0.3">
      <c r="B91" s="176"/>
      <c r="C91" s="175"/>
      <c r="D91" s="49" t="s">
        <v>258</v>
      </c>
      <c r="E91" s="52">
        <v>179</v>
      </c>
      <c r="F91" s="6">
        <v>179</v>
      </c>
      <c r="G91" s="112">
        <f t="shared" si="2"/>
        <v>100</v>
      </c>
    </row>
    <row r="92" spans="2:7" ht="34.5" customHeight="1" x14ac:dyDescent="0.3">
      <c r="B92" s="176"/>
      <c r="C92" s="175"/>
      <c r="D92" s="49" t="s">
        <v>259</v>
      </c>
      <c r="E92" s="52"/>
      <c r="F92" s="6"/>
      <c r="G92" s="112"/>
    </row>
    <row r="93" spans="2:7" x14ac:dyDescent="0.3">
      <c r="B93" s="156"/>
      <c r="C93" s="158"/>
      <c r="D93" s="53" t="s">
        <v>260</v>
      </c>
      <c r="E93" s="52"/>
      <c r="F93" s="6"/>
      <c r="G93" s="112"/>
    </row>
    <row r="94" spans="2:7" x14ac:dyDescent="0.3">
      <c r="B94" s="221" t="s">
        <v>315</v>
      </c>
      <c r="C94" s="157" t="s">
        <v>316</v>
      </c>
      <c r="D94" s="53" t="s">
        <v>222</v>
      </c>
      <c r="E94" s="94">
        <f>SUM(E95:E97)</f>
        <v>735</v>
      </c>
      <c r="F94" s="94">
        <f>SUM(F95:F97)</f>
        <v>735</v>
      </c>
      <c r="G94" s="112">
        <f t="shared" si="2"/>
        <v>100</v>
      </c>
    </row>
    <row r="95" spans="2:7" x14ac:dyDescent="0.3">
      <c r="B95" s="176"/>
      <c r="C95" s="175"/>
      <c r="D95" s="53" t="s">
        <v>256</v>
      </c>
      <c r="E95" s="89">
        <v>0</v>
      </c>
      <c r="F95" s="89">
        <v>0</v>
      </c>
      <c r="G95" s="112" t="e">
        <f t="shared" si="2"/>
        <v>#DIV/0!</v>
      </c>
    </row>
    <row r="96" spans="2:7" ht="41.4" x14ac:dyDescent="0.3">
      <c r="B96" s="176"/>
      <c r="C96" s="175"/>
      <c r="D96" s="53" t="s">
        <v>258</v>
      </c>
      <c r="E96" s="116">
        <v>35</v>
      </c>
      <c r="F96" s="116">
        <v>35</v>
      </c>
      <c r="G96" s="112"/>
    </row>
    <row r="97" spans="2:7" x14ac:dyDescent="0.3">
      <c r="B97" s="156"/>
      <c r="C97" s="158"/>
      <c r="D97" s="53" t="s">
        <v>257</v>
      </c>
      <c r="E97" s="89">
        <v>700</v>
      </c>
      <c r="F97" s="89">
        <v>700</v>
      </c>
      <c r="G97" s="112">
        <f t="shared" si="2"/>
        <v>100</v>
      </c>
    </row>
    <row r="98" spans="2:7" x14ac:dyDescent="0.3">
      <c r="B98" s="233" t="s">
        <v>104</v>
      </c>
      <c r="C98" s="229" t="s">
        <v>297</v>
      </c>
      <c r="D98" s="72" t="s">
        <v>222</v>
      </c>
      <c r="E98" s="82">
        <f>SUM(E99:E103)</f>
        <v>10449.299999999999</v>
      </c>
      <c r="F98" s="82">
        <f>SUM(F99:F103)</f>
        <v>10342.299999999999</v>
      </c>
      <c r="G98" s="112">
        <f t="shared" si="2"/>
        <v>98.976007962255835</v>
      </c>
    </row>
    <row r="99" spans="2:7" x14ac:dyDescent="0.3">
      <c r="B99" s="234"/>
      <c r="C99" s="230"/>
      <c r="D99" s="72" t="s">
        <v>256</v>
      </c>
      <c r="E99" s="82"/>
      <c r="F99" s="77"/>
      <c r="G99" s="112"/>
    </row>
    <row r="100" spans="2:7" x14ac:dyDescent="0.3">
      <c r="B100" s="234"/>
      <c r="C100" s="230"/>
      <c r="D100" s="72" t="s">
        <v>257</v>
      </c>
      <c r="E100" s="82">
        <f>SUM(E104:E109)</f>
        <v>10449.299999999999</v>
      </c>
      <c r="F100" s="82">
        <f>SUM(F104:F109)</f>
        <v>10342.299999999999</v>
      </c>
      <c r="G100" s="112">
        <f t="shared" si="2"/>
        <v>98.976007962255835</v>
      </c>
    </row>
    <row r="101" spans="2:7" ht="49.5" customHeight="1" x14ac:dyDescent="0.3">
      <c r="B101" s="234"/>
      <c r="C101" s="230"/>
      <c r="D101" s="72" t="s">
        <v>258</v>
      </c>
      <c r="E101" s="82"/>
      <c r="F101" s="77"/>
      <c r="G101" s="112"/>
    </row>
    <row r="102" spans="2:7" ht="32.25" customHeight="1" x14ac:dyDescent="0.3">
      <c r="B102" s="234"/>
      <c r="C102" s="230"/>
      <c r="D102" s="72" t="s">
        <v>259</v>
      </c>
      <c r="E102" s="82"/>
      <c r="F102" s="77"/>
      <c r="G102" s="112"/>
    </row>
    <row r="103" spans="2:7" x14ac:dyDescent="0.3">
      <c r="B103" s="235"/>
      <c r="C103" s="231"/>
      <c r="D103" s="72" t="s">
        <v>260</v>
      </c>
      <c r="E103" s="83"/>
      <c r="F103" s="78"/>
      <c r="G103" s="112"/>
    </row>
    <row r="104" spans="2:7" ht="63" customHeight="1" x14ac:dyDescent="0.3">
      <c r="B104" s="4" t="s">
        <v>106</v>
      </c>
      <c r="C104" s="22" t="s">
        <v>298</v>
      </c>
      <c r="D104" s="86" t="s">
        <v>257</v>
      </c>
      <c r="E104" s="43">
        <v>7781</v>
      </c>
      <c r="F104" s="43">
        <v>7781</v>
      </c>
      <c r="G104" s="112">
        <f t="shared" si="2"/>
        <v>100</v>
      </c>
    </row>
    <row r="105" spans="2:7" ht="83.4" x14ac:dyDescent="0.3">
      <c r="B105" s="7" t="s">
        <v>107</v>
      </c>
      <c r="C105" s="62" t="s">
        <v>299</v>
      </c>
      <c r="D105" s="64" t="s">
        <v>257</v>
      </c>
      <c r="E105" s="43">
        <v>756</v>
      </c>
      <c r="F105" s="43">
        <v>756</v>
      </c>
      <c r="G105" s="112">
        <f t="shared" si="2"/>
        <v>100</v>
      </c>
    </row>
    <row r="106" spans="2:7" ht="66.75" customHeight="1" x14ac:dyDescent="0.3">
      <c r="B106" s="7" t="s">
        <v>109</v>
      </c>
      <c r="C106" s="61" t="s">
        <v>300</v>
      </c>
      <c r="D106" s="64" t="s">
        <v>257</v>
      </c>
      <c r="E106" s="43">
        <v>448</v>
      </c>
      <c r="F106" s="43">
        <v>448</v>
      </c>
      <c r="G106" s="112">
        <f t="shared" si="2"/>
        <v>100</v>
      </c>
    </row>
    <row r="107" spans="2:7" ht="78.75" customHeight="1" x14ac:dyDescent="0.3">
      <c r="B107" s="4" t="s">
        <v>111</v>
      </c>
      <c r="C107" s="39" t="s">
        <v>301</v>
      </c>
      <c r="D107" s="7" t="s">
        <v>257</v>
      </c>
      <c r="E107" s="43">
        <v>1290</v>
      </c>
      <c r="F107" s="43">
        <v>1290</v>
      </c>
      <c r="G107" s="112">
        <f t="shared" si="2"/>
        <v>100</v>
      </c>
    </row>
    <row r="108" spans="2:7" ht="50.25" customHeight="1" x14ac:dyDescent="0.3">
      <c r="B108" s="63" t="s">
        <v>113</v>
      </c>
      <c r="C108" s="62" t="s">
        <v>302</v>
      </c>
      <c r="D108" s="41" t="s">
        <v>257</v>
      </c>
      <c r="E108" s="43">
        <v>1.3</v>
      </c>
      <c r="F108" s="43">
        <v>1.3</v>
      </c>
      <c r="G108" s="112">
        <f t="shared" si="2"/>
        <v>100</v>
      </c>
    </row>
    <row r="109" spans="2:7" ht="83.4" x14ac:dyDescent="0.3">
      <c r="B109" s="4" t="s">
        <v>327</v>
      </c>
      <c r="C109" s="5" t="s">
        <v>328</v>
      </c>
      <c r="D109" s="4" t="s">
        <v>257</v>
      </c>
      <c r="E109" s="4">
        <v>173</v>
      </c>
      <c r="F109" s="4">
        <v>66</v>
      </c>
      <c r="G109" s="107">
        <f t="shared" si="2"/>
        <v>38.150289017341038</v>
      </c>
    </row>
    <row r="110" spans="2:7" x14ac:dyDescent="0.3">
      <c r="B110" s="40"/>
      <c r="C110" s="40"/>
      <c r="D110" s="40"/>
      <c r="E110" s="40"/>
      <c r="F110" s="40"/>
      <c r="G110" s="40"/>
    </row>
    <row r="111" spans="2:7" x14ac:dyDescent="0.3">
      <c r="B111" s="40"/>
      <c r="C111" s="40"/>
      <c r="D111" s="40"/>
      <c r="E111" s="40"/>
      <c r="F111" s="40"/>
      <c r="G111" s="40"/>
    </row>
    <row r="112" spans="2:7" x14ac:dyDescent="0.3">
      <c r="B112" s="40"/>
      <c r="C112" s="40"/>
      <c r="D112" s="40"/>
      <c r="E112" s="40"/>
      <c r="F112" s="40"/>
      <c r="G112" s="40"/>
    </row>
    <row r="113" spans="2:7" x14ac:dyDescent="0.3">
      <c r="B113" s="40"/>
      <c r="C113" s="40"/>
      <c r="D113" s="40"/>
      <c r="E113" s="40"/>
      <c r="F113" s="40"/>
      <c r="G113" s="40"/>
    </row>
  </sheetData>
  <mergeCells count="35">
    <mergeCell ref="C48:C49"/>
    <mergeCell ref="B48:B49"/>
    <mergeCell ref="C50:C53"/>
    <mergeCell ref="B50:B53"/>
    <mergeCell ref="C98:C103"/>
    <mergeCell ref="B98:B103"/>
    <mergeCell ref="C54:C59"/>
    <mergeCell ref="B54:B59"/>
    <mergeCell ref="C82:C87"/>
    <mergeCell ref="B82:B87"/>
    <mergeCell ref="C88:C93"/>
    <mergeCell ref="B88:B93"/>
    <mergeCell ref="C74:C75"/>
    <mergeCell ref="B74:B75"/>
    <mergeCell ref="B63:B64"/>
    <mergeCell ref="C63:C64"/>
    <mergeCell ref="C19:C21"/>
    <mergeCell ref="B19:B21"/>
    <mergeCell ref="C37:C39"/>
    <mergeCell ref="B37:B39"/>
    <mergeCell ref="C41:C46"/>
    <mergeCell ref="B41:B46"/>
    <mergeCell ref="B2:F2"/>
    <mergeCell ref="C6:C11"/>
    <mergeCell ref="B6:B11"/>
    <mergeCell ref="C12:C17"/>
    <mergeCell ref="B12:B17"/>
    <mergeCell ref="B67:B68"/>
    <mergeCell ref="C67:C68"/>
    <mergeCell ref="B80:B81"/>
    <mergeCell ref="C80:C81"/>
    <mergeCell ref="B94:B97"/>
    <mergeCell ref="C94:C97"/>
    <mergeCell ref="B76:B78"/>
    <mergeCell ref="C76:C77"/>
  </mergeCells>
  <pageMargins left="0" right="0" top="0" bottom="0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>
      <selection activeCell="L10" sqref="L10"/>
    </sheetView>
  </sheetViews>
  <sheetFormatPr defaultRowHeight="14.4" x14ac:dyDescent="0.3"/>
  <cols>
    <col min="1" max="1" width="0.88671875" customWidth="1"/>
    <col min="2" max="2" width="4.44140625" customWidth="1"/>
    <col min="3" max="3" width="33" customWidth="1"/>
    <col min="6" max="6" width="11.44140625" customWidth="1"/>
    <col min="7" max="7" width="10.88671875" customWidth="1"/>
  </cols>
  <sheetData>
    <row r="1" spans="2:8" x14ac:dyDescent="0.3">
      <c r="B1" s="165" t="s">
        <v>305</v>
      </c>
      <c r="C1" s="165"/>
      <c r="D1" s="165"/>
      <c r="E1" s="165"/>
      <c r="F1" s="165"/>
      <c r="G1" s="165"/>
      <c r="H1" s="165"/>
    </row>
    <row r="2" spans="2:8" x14ac:dyDescent="0.3">
      <c r="B2" s="165" t="s">
        <v>306</v>
      </c>
      <c r="C2" s="165"/>
      <c r="D2" s="165"/>
      <c r="E2" s="165"/>
      <c r="F2" s="165"/>
      <c r="G2" s="165"/>
      <c r="H2" s="165"/>
    </row>
    <row r="3" spans="2:8" x14ac:dyDescent="0.3">
      <c r="B3" s="227" t="s">
        <v>369</v>
      </c>
      <c r="C3" s="227"/>
      <c r="D3" s="227"/>
      <c r="E3" s="227"/>
      <c r="F3" s="227"/>
      <c r="G3" s="227"/>
      <c r="H3" s="227"/>
    </row>
    <row r="4" spans="2:8" ht="15" x14ac:dyDescent="0.25">
      <c r="B4" s="59"/>
      <c r="C4" s="59"/>
      <c r="D4" s="59"/>
      <c r="E4" s="59"/>
      <c r="F4" s="59"/>
      <c r="G4" s="59"/>
      <c r="H4" s="59"/>
    </row>
    <row r="5" spans="2:8" ht="23.25" customHeight="1" x14ac:dyDescent="0.3">
      <c r="B5" s="157" t="s">
        <v>0</v>
      </c>
      <c r="C5" s="194" t="s">
        <v>307</v>
      </c>
      <c r="D5" s="241" t="s">
        <v>308</v>
      </c>
      <c r="E5" s="241"/>
      <c r="F5" s="241"/>
      <c r="G5" s="241"/>
    </row>
    <row r="6" spans="2:8" ht="42" x14ac:dyDescent="0.3">
      <c r="B6" s="158"/>
      <c r="C6" s="194"/>
      <c r="D6" s="43" t="s">
        <v>303</v>
      </c>
      <c r="E6" s="43" t="s">
        <v>304</v>
      </c>
      <c r="F6" s="43" t="s">
        <v>16</v>
      </c>
      <c r="G6" s="43" t="s">
        <v>309</v>
      </c>
    </row>
    <row r="7" spans="2:8" ht="15" x14ac:dyDescent="0.25"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</row>
    <row r="8" spans="2:8" x14ac:dyDescent="0.3">
      <c r="B8" s="180" t="s">
        <v>171</v>
      </c>
      <c r="C8" s="181"/>
      <c r="D8" s="181"/>
      <c r="E8" s="181"/>
      <c r="F8" s="181"/>
      <c r="G8" s="182"/>
    </row>
    <row r="9" spans="2:8" ht="30.75" customHeight="1" x14ac:dyDescent="0.3">
      <c r="B9" s="183" t="s">
        <v>310</v>
      </c>
      <c r="C9" s="184"/>
      <c r="D9" s="184"/>
      <c r="E9" s="184"/>
      <c r="F9" s="184"/>
      <c r="G9" s="185"/>
    </row>
    <row r="10" spans="2:8" ht="78.75" customHeight="1" x14ac:dyDescent="0.3">
      <c r="B10" s="4"/>
      <c r="C10" s="15" t="s">
        <v>311</v>
      </c>
      <c r="D10" s="4">
        <v>643</v>
      </c>
      <c r="E10" s="4">
        <v>1025</v>
      </c>
      <c r="F10" s="14">
        <f>E10/D10*100</f>
        <v>159.40902021772939</v>
      </c>
      <c r="G10" s="4"/>
    </row>
    <row r="11" spans="2:8" ht="42" x14ac:dyDescent="0.3">
      <c r="B11" s="4"/>
      <c r="C11" s="16" t="s">
        <v>312</v>
      </c>
      <c r="D11" s="4"/>
      <c r="E11" s="4"/>
      <c r="F11" s="4"/>
      <c r="G11" s="4"/>
    </row>
    <row r="12" spans="2:8" ht="42" x14ac:dyDescent="0.3">
      <c r="B12" s="21"/>
      <c r="C12" s="15" t="s">
        <v>313</v>
      </c>
      <c r="D12" s="21">
        <v>14</v>
      </c>
      <c r="E12" s="21">
        <v>14</v>
      </c>
      <c r="F12" s="21">
        <v>100</v>
      </c>
      <c r="G12" s="21"/>
    </row>
    <row r="13" spans="2:8" x14ac:dyDescent="0.3">
      <c r="B13" s="41"/>
      <c r="C13" s="41"/>
      <c r="D13" s="41"/>
      <c r="E13" s="41"/>
      <c r="F13" s="41"/>
      <c r="G13" s="41"/>
    </row>
    <row r="14" spans="2:8" x14ac:dyDescent="0.3">
      <c r="B14" s="40"/>
      <c r="C14" s="40"/>
      <c r="D14" s="40"/>
      <c r="E14" s="40"/>
      <c r="F14" s="40"/>
      <c r="G14" s="40"/>
    </row>
    <row r="15" spans="2:8" x14ac:dyDescent="0.3">
      <c r="B15" s="40"/>
      <c r="C15" s="40"/>
      <c r="D15" s="40"/>
      <c r="E15" s="40"/>
      <c r="F15" s="40"/>
      <c r="G15" s="40"/>
    </row>
    <row r="16" spans="2:8" x14ac:dyDescent="0.3">
      <c r="B16" s="40"/>
      <c r="C16" s="40"/>
      <c r="D16" s="40"/>
      <c r="E16" s="40"/>
      <c r="F16" s="40"/>
      <c r="G16" s="40"/>
    </row>
    <row r="17" spans="2:7" x14ac:dyDescent="0.3">
      <c r="B17" s="40"/>
      <c r="C17" s="40"/>
      <c r="D17" s="40"/>
      <c r="E17" s="40"/>
      <c r="F17" s="40"/>
      <c r="G17" s="40"/>
    </row>
    <row r="18" spans="2:7" x14ac:dyDescent="0.3">
      <c r="B18" s="40"/>
      <c r="C18" s="40"/>
      <c r="D18" s="40"/>
      <c r="E18" s="40"/>
      <c r="F18" s="40"/>
      <c r="G18" s="40"/>
    </row>
    <row r="19" spans="2:7" x14ac:dyDescent="0.3">
      <c r="B19" s="40"/>
      <c r="C19" s="40"/>
      <c r="D19" s="40"/>
      <c r="E19" s="40"/>
      <c r="F19" s="40"/>
      <c r="G19" s="40"/>
    </row>
  </sheetData>
  <mergeCells count="8">
    <mergeCell ref="B8:G8"/>
    <mergeCell ref="B9:G9"/>
    <mergeCell ref="B1:H1"/>
    <mergeCell ref="B2:H2"/>
    <mergeCell ref="B3:H3"/>
    <mergeCell ref="D5:G5"/>
    <mergeCell ref="C5:C6"/>
    <mergeCell ref="B5:B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workbookViewId="0">
      <selection activeCell="V7" sqref="V7"/>
    </sheetView>
  </sheetViews>
  <sheetFormatPr defaultRowHeight="14.4" x14ac:dyDescent="0.3"/>
  <sheetData>
    <row r="2" spans="1:18" ht="17.399999999999999" x14ac:dyDescent="0.3">
      <c r="B2" s="242" t="s">
        <v>377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8" ht="17.399999999999999" x14ac:dyDescent="0.3">
      <c r="B3" s="242" t="s">
        <v>378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8" ht="15.75" thickBot="1" x14ac:dyDescent="0.3"/>
    <row r="5" spans="1:18" ht="16.2" thickBot="1" x14ac:dyDescent="0.35">
      <c r="A5" s="243" t="s">
        <v>379</v>
      </c>
      <c r="B5" s="246" t="s">
        <v>380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8"/>
      <c r="R5" s="139"/>
    </row>
    <row r="6" spans="1:18" ht="124.5" customHeight="1" thickBot="1" x14ac:dyDescent="0.35">
      <c r="A6" s="244"/>
      <c r="B6" s="246" t="s">
        <v>381</v>
      </c>
      <c r="C6" s="247"/>
      <c r="D6" s="247"/>
      <c r="E6" s="247"/>
      <c r="F6" s="247"/>
      <c r="G6" s="248"/>
      <c r="H6" s="246" t="s">
        <v>382</v>
      </c>
      <c r="I6" s="247"/>
      <c r="J6" s="247"/>
      <c r="K6" s="247"/>
      <c r="L6" s="247"/>
      <c r="M6" s="248"/>
      <c r="N6" s="246" t="s">
        <v>383</v>
      </c>
      <c r="O6" s="248"/>
      <c r="P6" s="249" t="s">
        <v>384</v>
      </c>
      <c r="Q6" s="249" t="s">
        <v>385</v>
      </c>
      <c r="R6" s="249" t="s">
        <v>386</v>
      </c>
    </row>
    <row r="7" spans="1:18" ht="78.75" customHeight="1" thickBot="1" x14ac:dyDescent="0.35">
      <c r="A7" s="244"/>
      <c r="B7" s="243" t="s">
        <v>387</v>
      </c>
      <c r="C7" s="246" t="s">
        <v>388</v>
      </c>
      <c r="D7" s="247"/>
      <c r="E7" s="247"/>
      <c r="F7" s="248"/>
      <c r="G7" s="243" t="s">
        <v>389</v>
      </c>
      <c r="H7" s="243" t="s">
        <v>390</v>
      </c>
      <c r="I7" s="246" t="s">
        <v>388</v>
      </c>
      <c r="J7" s="247"/>
      <c r="K7" s="247"/>
      <c r="L7" s="248"/>
      <c r="M7" s="249" t="s">
        <v>391</v>
      </c>
      <c r="N7" s="249" t="s">
        <v>392</v>
      </c>
      <c r="O7" s="249" t="s">
        <v>393</v>
      </c>
      <c r="P7" s="250"/>
      <c r="Q7" s="250"/>
      <c r="R7" s="250"/>
    </row>
    <row r="8" spans="1:18" ht="109.5" customHeight="1" x14ac:dyDescent="0.3">
      <c r="A8" s="244"/>
      <c r="B8" s="244"/>
      <c r="C8" s="243" t="s">
        <v>394</v>
      </c>
      <c r="D8" s="243" t="s">
        <v>395</v>
      </c>
      <c r="E8" s="140" t="s">
        <v>396</v>
      </c>
      <c r="F8" s="140" t="s">
        <v>398</v>
      </c>
      <c r="G8" s="244"/>
      <c r="H8" s="244"/>
      <c r="I8" s="243" t="s">
        <v>400</v>
      </c>
      <c r="J8" s="243" t="s">
        <v>395</v>
      </c>
      <c r="K8" s="243" t="s">
        <v>401</v>
      </c>
      <c r="L8" s="243" t="s">
        <v>402</v>
      </c>
      <c r="M8" s="250"/>
      <c r="N8" s="250"/>
      <c r="O8" s="250"/>
      <c r="P8" s="250"/>
      <c r="Q8" s="250"/>
      <c r="R8" s="250"/>
    </row>
    <row r="9" spans="1:18" ht="47.4" thickBot="1" x14ac:dyDescent="0.35">
      <c r="A9" s="245"/>
      <c r="B9" s="245"/>
      <c r="C9" s="245"/>
      <c r="D9" s="245"/>
      <c r="E9" s="141" t="s">
        <v>397</v>
      </c>
      <c r="F9" s="141" t="s">
        <v>399</v>
      </c>
      <c r="G9" s="245"/>
      <c r="H9" s="245"/>
      <c r="I9" s="245"/>
      <c r="J9" s="245"/>
      <c r="K9" s="245"/>
      <c r="L9" s="245"/>
      <c r="M9" s="251"/>
      <c r="N9" s="251"/>
      <c r="O9" s="251"/>
      <c r="P9" s="251"/>
      <c r="Q9" s="251"/>
      <c r="R9" s="251"/>
    </row>
    <row r="10" spans="1:18" ht="16.2" thickBot="1" x14ac:dyDescent="0.35">
      <c r="A10" s="142">
        <v>1</v>
      </c>
      <c r="B10" s="141">
        <v>2</v>
      </c>
      <c r="C10" s="141">
        <v>3</v>
      </c>
      <c r="D10" s="141">
        <v>4</v>
      </c>
      <c r="E10" s="141">
        <v>5</v>
      </c>
      <c r="F10" s="141">
        <v>6</v>
      </c>
      <c r="G10" s="141">
        <v>7</v>
      </c>
      <c r="H10" s="141">
        <v>8</v>
      </c>
      <c r="I10" s="141">
        <v>9</v>
      </c>
      <c r="J10" s="141">
        <v>10</v>
      </c>
      <c r="K10" s="141">
        <v>11</v>
      </c>
      <c r="L10" s="141">
        <v>12</v>
      </c>
      <c r="M10" s="141">
        <v>13</v>
      </c>
      <c r="N10" s="141">
        <v>14</v>
      </c>
      <c r="O10" s="141">
        <v>15</v>
      </c>
      <c r="P10" s="141">
        <v>16</v>
      </c>
      <c r="Q10" s="141">
        <v>17</v>
      </c>
      <c r="R10" s="141">
        <v>18</v>
      </c>
    </row>
    <row r="11" spans="1:18" ht="141" thickBot="1" x14ac:dyDescent="0.35">
      <c r="A11" s="142" t="s">
        <v>403</v>
      </c>
      <c r="B11" s="141">
        <v>2</v>
      </c>
      <c r="C11" s="141">
        <v>2</v>
      </c>
      <c r="D11" s="141"/>
      <c r="E11" s="141"/>
      <c r="F11" s="141"/>
      <c r="G11" s="141">
        <v>2.5</v>
      </c>
      <c r="H11" s="141">
        <v>46</v>
      </c>
      <c r="I11" s="141">
        <v>42</v>
      </c>
      <c r="J11" s="141">
        <v>4</v>
      </c>
      <c r="K11" s="141"/>
      <c r="L11" s="141"/>
      <c r="M11" s="141">
        <v>3.9</v>
      </c>
      <c r="N11" s="141">
        <v>100</v>
      </c>
      <c r="O11" s="141">
        <v>2</v>
      </c>
      <c r="P11" s="141">
        <v>5.8</v>
      </c>
      <c r="Q11" s="141">
        <v>14.2</v>
      </c>
      <c r="R11" s="143" t="s">
        <v>404</v>
      </c>
    </row>
  </sheetData>
  <mergeCells count="24">
    <mergeCell ref="I8:I9"/>
    <mergeCell ref="J8:J9"/>
    <mergeCell ref="K8:K9"/>
    <mergeCell ref="L8:L9"/>
    <mergeCell ref="R6:R9"/>
    <mergeCell ref="M7:M9"/>
    <mergeCell ref="N7:N9"/>
    <mergeCell ref="O7:O9"/>
    <mergeCell ref="B2:L2"/>
    <mergeCell ref="B3:L3"/>
    <mergeCell ref="A5:A9"/>
    <mergeCell ref="B5:Q5"/>
    <mergeCell ref="B6:G6"/>
    <mergeCell ref="H6:M6"/>
    <mergeCell ref="N6:O6"/>
    <mergeCell ref="P6:P9"/>
    <mergeCell ref="Q6:Q9"/>
    <mergeCell ref="D8:D9"/>
    <mergeCell ref="B7:B9"/>
    <mergeCell ref="C7:F7"/>
    <mergeCell ref="G7:G9"/>
    <mergeCell ref="H7:H9"/>
    <mergeCell ref="I7:L7"/>
    <mergeCell ref="C8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2022-12-05T13:32:03Z</dcterms:modified>
</cp:coreProperties>
</file>