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8" windowWidth="14040" windowHeight="7956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6" r:id="rId5"/>
    <sheet name="Лист6" sheetId="7" r:id="rId6"/>
  </sheets>
  <calcPr calcId="144525"/>
</workbook>
</file>

<file path=xl/calcChain.xml><?xml version="1.0" encoding="utf-8"?>
<calcChain xmlns="http://schemas.openxmlformats.org/spreadsheetml/2006/main">
  <c r="L12" i="1" l="1"/>
  <c r="M12" i="1"/>
  <c r="H54" i="2" l="1"/>
  <c r="H46" i="2"/>
  <c r="H42" i="2"/>
  <c r="H40" i="2"/>
  <c r="H38" i="2"/>
  <c r="H34" i="2"/>
  <c r="H32" i="2"/>
  <c r="H30" i="2"/>
  <c r="H22" i="2"/>
  <c r="H82" i="2"/>
  <c r="H76" i="2"/>
  <c r="H14" i="3"/>
  <c r="H7" i="3"/>
  <c r="I14" i="3"/>
  <c r="I7" i="3" s="1"/>
  <c r="J14" i="3"/>
  <c r="J7" i="3" s="1"/>
  <c r="J39" i="3"/>
  <c r="I39" i="3"/>
  <c r="K45" i="3"/>
  <c r="F83" i="4"/>
  <c r="F57" i="4"/>
  <c r="E57" i="4"/>
  <c r="F98" i="4"/>
  <c r="E98" i="4"/>
  <c r="G107" i="4"/>
  <c r="J9" i="1" l="1"/>
  <c r="J61" i="1"/>
  <c r="K61" i="1"/>
  <c r="I61" i="1"/>
  <c r="L45" i="1"/>
  <c r="M45" i="1"/>
  <c r="L67" i="1"/>
  <c r="M67" i="1"/>
  <c r="L29" i="3"/>
  <c r="K29" i="3"/>
  <c r="G66" i="4"/>
  <c r="I39" i="1"/>
  <c r="K42" i="3"/>
  <c r="K39" i="3"/>
  <c r="K37" i="3"/>
  <c r="K33" i="3"/>
  <c r="K35" i="3"/>
  <c r="K25" i="3"/>
  <c r="K27" i="3"/>
  <c r="K31" i="3"/>
  <c r="K23" i="3"/>
  <c r="K17" i="3"/>
  <c r="K19" i="3"/>
  <c r="K14" i="3"/>
  <c r="L62" i="1"/>
  <c r="L63" i="1"/>
  <c r="L64" i="1"/>
  <c r="L65" i="1"/>
  <c r="L66" i="1"/>
  <c r="L58" i="1"/>
  <c r="L60" i="1"/>
  <c r="L55" i="1"/>
  <c r="L54" i="1"/>
  <c r="L52" i="1"/>
  <c r="L51" i="1"/>
  <c r="L48" i="1"/>
  <c r="L44" i="1"/>
  <c r="L46" i="1"/>
  <c r="L47" i="1"/>
  <c r="L42" i="1"/>
  <c r="L43" i="1"/>
  <c r="L40" i="1"/>
  <c r="L41" i="1"/>
  <c r="L33" i="1"/>
  <c r="L34" i="1"/>
  <c r="L30" i="1"/>
  <c r="L28" i="1"/>
  <c r="L25" i="1"/>
  <c r="L26" i="1"/>
  <c r="L27" i="1"/>
  <c r="L24" i="1"/>
  <c r="L22" i="1"/>
  <c r="L20" i="1"/>
  <c r="L21" i="1"/>
  <c r="L18" i="1"/>
  <c r="L17" i="1"/>
  <c r="L16" i="1"/>
  <c r="L14" i="1"/>
  <c r="L11" i="1"/>
  <c r="L10" i="1"/>
  <c r="G103" i="4"/>
  <c r="G104" i="4"/>
  <c r="G105" i="4"/>
  <c r="G106" i="4"/>
  <c r="G102" i="4"/>
  <c r="G89" i="4"/>
  <c r="G93" i="4"/>
  <c r="G95" i="4"/>
  <c r="G83" i="4"/>
  <c r="G77" i="4"/>
  <c r="G79" i="4"/>
  <c r="G69" i="4"/>
  <c r="G71" i="4"/>
  <c r="G72" i="4"/>
  <c r="G73" i="4"/>
  <c r="G65" i="4"/>
  <c r="G67" i="4"/>
  <c r="G68" i="4"/>
  <c r="G63" i="4"/>
  <c r="G60" i="4"/>
  <c r="G61" i="4"/>
  <c r="G62" i="4"/>
  <c r="G48" i="4"/>
  <c r="G49" i="4"/>
  <c r="G47" i="4"/>
  <c r="G38" i="4"/>
  <c r="G32" i="4"/>
  <c r="G33" i="4"/>
  <c r="G34" i="4"/>
  <c r="G35" i="4"/>
  <c r="G36" i="4"/>
  <c r="G37" i="4"/>
  <c r="G31" i="4"/>
  <c r="G27" i="4"/>
  <c r="G29" i="4"/>
  <c r="G30" i="4"/>
  <c r="G25" i="4"/>
  <c r="G26" i="4"/>
  <c r="G20" i="4"/>
  <c r="G21" i="4"/>
  <c r="G22" i="4"/>
  <c r="G23" i="4"/>
  <c r="G18" i="4"/>
  <c r="L39" i="3"/>
  <c r="L37" i="3"/>
  <c r="L35" i="3"/>
  <c r="L23" i="3"/>
  <c r="L25" i="3"/>
  <c r="L27" i="3"/>
  <c r="L31" i="3"/>
  <c r="L33" i="3"/>
  <c r="L19" i="3"/>
  <c r="L17" i="3"/>
  <c r="L14" i="3"/>
  <c r="H86" i="2"/>
  <c r="H74" i="2"/>
  <c r="H72" i="2"/>
  <c r="H70" i="2"/>
  <c r="H68" i="2"/>
  <c r="H66" i="2"/>
  <c r="H50" i="2"/>
  <c r="H48" i="2"/>
  <c r="H44" i="2"/>
  <c r="H26" i="2"/>
  <c r="H20" i="2"/>
  <c r="H18" i="2"/>
  <c r="H15" i="2"/>
  <c r="H16" i="2"/>
  <c r="H10" i="2"/>
  <c r="H11" i="2"/>
  <c r="H12" i="2"/>
  <c r="H13" i="2"/>
  <c r="H14" i="2"/>
  <c r="H9" i="2"/>
  <c r="M65" i="1"/>
  <c r="M66" i="1"/>
  <c r="M62" i="1"/>
  <c r="M63" i="1"/>
  <c r="M64" i="1"/>
  <c r="M58" i="1"/>
  <c r="M60" i="1"/>
  <c r="M55" i="1"/>
  <c r="M54" i="1"/>
  <c r="M52" i="1"/>
  <c r="M51" i="1"/>
  <c r="M48" i="1"/>
  <c r="M49" i="1"/>
  <c r="M44" i="1"/>
  <c r="M46" i="1"/>
  <c r="M47" i="1"/>
  <c r="M43" i="1"/>
  <c r="M41" i="1"/>
  <c r="M42" i="1"/>
  <c r="M40" i="1"/>
  <c r="M33" i="1"/>
  <c r="M34" i="1"/>
  <c r="M30" i="1"/>
  <c r="M28" i="1"/>
  <c r="M25" i="1"/>
  <c r="M26" i="1"/>
  <c r="M27" i="1"/>
  <c r="M24" i="1"/>
  <c r="M22" i="1"/>
  <c r="M20" i="1"/>
  <c r="M21" i="1"/>
  <c r="M17" i="1"/>
  <c r="M18" i="1"/>
  <c r="M16" i="1"/>
  <c r="M14" i="1"/>
  <c r="M11" i="1"/>
  <c r="M10" i="1"/>
  <c r="I53" i="1"/>
  <c r="J53" i="1"/>
  <c r="K53" i="1"/>
  <c r="F44" i="4"/>
  <c r="F76" i="4"/>
  <c r="F74" i="4" s="1"/>
  <c r="F75" i="4"/>
  <c r="F55" i="4"/>
  <c r="F82" i="4"/>
  <c r="F81" i="4"/>
  <c r="F92" i="4"/>
  <c r="M53" i="1" l="1"/>
  <c r="F80" i="4"/>
  <c r="L7" i="3"/>
  <c r="L53" i="1"/>
  <c r="F19" i="4"/>
  <c r="G19" i="4" s="1"/>
  <c r="E76" i="4"/>
  <c r="E75" i="4"/>
  <c r="G75" i="4" s="1"/>
  <c r="E74" i="4"/>
  <c r="G74" i="4" s="1"/>
  <c r="E82" i="4"/>
  <c r="G82" i="4" s="1"/>
  <c r="E81" i="4"/>
  <c r="G81" i="4" s="1"/>
  <c r="E92" i="4"/>
  <c r="G92" i="4" s="1"/>
  <c r="E86" i="4"/>
  <c r="E55" i="4"/>
  <c r="G55" i="4" s="1"/>
  <c r="K7" i="3"/>
  <c r="J57" i="1"/>
  <c r="K57" i="1"/>
  <c r="I57" i="1"/>
  <c r="F56" i="4"/>
  <c r="E56" i="4"/>
  <c r="F11" i="4"/>
  <c r="E11" i="4"/>
  <c r="F15" i="4"/>
  <c r="E15" i="4"/>
  <c r="F14" i="4"/>
  <c r="E14" i="4"/>
  <c r="F13" i="4"/>
  <c r="F7" i="4" s="1"/>
  <c r="E13" i="4"/>
  <c r="F12" i="4"/>
  <c r="E12" i="4"/>
  <c r="F45" i="4"/>
  <c r="F10" i="4" s="1"/>
  <c r="F43" i="4"/>
  <c r="F41" i="4"/>
  <c r="E43" i="4"/>
  <c r="G43" i="4" s="1"/>
  <c r="E45" i="4"/>
  <c r="G45" i="4" s="1"/>
  <c r="E44" i="4"/>
  <c r="G44" i="4" s="1"/>
  <c r="E41" i="4"/>
  <c r="G41" i="4" s="1"/>
  <c r="G57" i="4"/>
  <c r="F54" i="4"/>
  <c r="E54" i="4"/>
  <c r="F86" i="4"/>
  <c r="G86" i="4" s="1"/>
  <c r="G98" i="4"/>
  <c r="F96" i="4"/>
  <c r="E96" i="4"/>
  <c r="K39" i="1"/>
  <c r="J39" i="1"/>
  <c r="K32" i="1"/>
  <c r="J32" i="1"/>
  <c r="I32" i="1"/>
  <c r="K9" i="1"/>
  <c r="I9" i="1"/>
  <c r="I8" i="1" s="1"/>
  <c r="G96" i="4" l="1"/>
  <c r="G54" i="4"/>
  <c r="G12" i="4"/>
  <c r="G13" i="4"/>
  <c r="G14" i="4"/>
  <c r="G56" i="4"/>
  <c r="E10" i="4"/>
  <c r="G10" i="4" s="1"/>
  <c r="E9" i="4"/>
  <c r="G15" i="4"/>
  <c r="E7" i="4"/>
  <c r="G7" i="4" s="1"/>
  <c r="M57" i="1"/>
  <c r="L57" i="1"/>
  <c r="L9" i="1"/>
  <c r="L32" i="1"/>
  <c r="L39" i="1"/>
  <c r="L61" i="1"/>
  <c r="K8" i="1"/>
  <c r="L8" i="1" s="1"/>
  <c r="M9" i="1"/>
  <c r="M32" i="1"/>
  <c r="M39" i="1"/>
  <c r="M61" i="1"/>
  <c r="F9" i="4"/>
  <c r="F8" i="4"/>
  <c r="E80" i="4"/>
  <c r="G80" i="4" s="1"/>
  <c r="J8" i="1"/>
  <c r="F6" i="4"/>
  <c r="E8" i="4"/>
  <c r="G8" i="4" s="1"/>
  <c r="E6" i="4"/>
  <c r="G6" i="4" s="1"/>
  <c r="G9" i="4" l="1"/>
  <c r="M8" i="1"/>
</calcChain>
</file>

<file path=xl/sharedStrings.xml><?xml version="1.0" encoding="utf-8"?>
<sst xmlns="http://schemas.openxmlformats.org/spreadsheetml/2006/main" count="826" uniqueCount="385">
  <si>
    <t>№ п/п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</si>
  <si>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</si>
  <si>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соисполнитель, участник</t>
  </si>
  <si>
    <t>Статус мероприятия</t>
  </si>
  <si>
    <t>Плановый срок реализации мероприятия</t>
  </si>
  <si>
    <t>Фактический срок реализации мероприятия</t>
  </si>
  <si>
    <t>дата начала</t>
  </si>
  <si>
    <t>дата окончания</t>
  </si>
  <si>
    <t>Расходы на реализацию муниципальной программы</t>
  </si>
  <si>
    <t>план, тыс.руб.</t>
  </si>
  <si>
    <t>кассовый план, тыс.руб.</t>
  </si>
  <si>
    <t>отклонение от кассового плана, %</t>
  </si>
  <si>
    <t>отклонение от плана, %</t>
  </si>
  <si>
    <t>Контракты на поставку товаров, выполнение работ, оказание услуг</t>
  </si>
  <si>
    <t>заключено, тыс.руб.</t>
  </si>
  <si>
    <t>оплачено,тыс.руб.</t>
  </si>
  <si>
    <t>отклонение, %</t>
  </si>
  <si>
    <t>кассовый расход, тыс.руб.</t>
  </si>
  <si>
    <t>1.1.</t>
  </si>
  <si>
    <t>Подпрограмма 1 "Социальная поддержка отдельных категорий граждан"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</si>
  <si>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согласованию); управление  физической культуры, спорта и  молодежной политики администрации Вейделевского района; главы администраций городского и сельских поселений (по согласованию)</t>
  </si>
  <si>
    <t>Управление социальной защиты населения</t>
  </si>
  <si>
    <t>1.1.1.</t>
  </si>
  <si>
    <t>Основное мероприятие 1.1.1. "Предоставление гражданам адресных субсидий на оплату жилого помещения и коммунальных услуг"</t>
  </si>
  <si>
    <t>1.1.2.</t>
  </si>
  <si>
    <t>Основное мероприятие 1.1.2. «Оплата жилищно-коммунальных услуг отдельным категориям граждан»</t>
  </si>
  <si>
    <t>1.1.3.</t>
  </si>
  <si>
    <t>1.1.4.</t>
  </si>
  <si>
    <t>Основное мероприятие 1.1.4. "Осуществление ежегодной денежной выплаты лицам, награжденным знаком "Почетный донор России"</t>
  </si>
  <si>
    <t>1.1.5.</t>
  </si>
  <si>
    <t>Основное мероприятие 1.1.5. "Выплата пособия лицам, которым присвоено звание "Почетный гражданин Белгородской области"</t>
  </si>
  <si>
    <t>1.1.6.</t>
  </si>
  <si>
    <t>Основное мероприятие 1.1.6. "Оплата ежемесячных денежных выплат ветеранам труда, ветеранам военной службы"</t>
  </si>
  <si>
    <t>1.1.7.</t>
  </si>
  <si>
    <t>Основное мероприятие 1.1.7. "Оплата ежемесячных денежных выплат труженикам тыла"</t>
  </si>
  <si>
    <t>1.1.8.</t>
  </si>
  <si>
    <t>Основное мероприятие 1.1.8. "Оплата ежемесячных денежных выплат реабилитированным лицам"</t>
  </si>
  <si>
    <t>1.1.9.</t>
  </si>
  <si>
    <t>Основное мероприятие 1.1.9. "Оплата ежемесячных денежных выплат лицам, признаным пострадавшими от политических репрессий"</t>
  </si>
  <si>
    <t>1.1.10.</t>
  </si>
  <si>
    <t>Основное мероприятие 1.1.10. "Оплата ежемесячных денежных выплат лицам, родившимся в период с 22 июня 1923 года по 3 сентября 1945 года (Дети войны)"</t>
  </si>
  <si>
    <t>1.1.11.</t>
  </si>
  <si>
    <t>Основное мероприятие 1.1.11."Выплата субсидий ветеранам боевых действий и другим категориям военнослужащих"</t>
  </si>
  <si>
    <t>Основное мероприятие 1.1.12.</t>
  </si>
  <si>
    <t>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</si>
  <si>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1.1.12.</t>
  </si>
  <si>
    <t>1.1.13.</t>
  </si>
  <si>
    <t>Основное мероприятие 1.1.13. «Предоставление материальной и иной помощи для погребения»</t>
  </si>
  <si>
    <t>1.1.14.</t>
  </si>
  <si>
    <t>Основное мероприятие 1.1.14. «Выплата пособий малоимущим гражданам и гражданам, оказавшимся в тяжелой жизненной ситуации»</t>
  </si>
  <si>
    <t>Основное мероприятие 1.1.15. «Выплата муниципальной доплаты к пенсии»</t>
  </si>
  <si>
    <t>1.1.15.</t>
  </si>
  <si>
    <t>1.1.16.</t>
  </si>
  <si>
    <t>Основное мероприятие 1.1.16. "Осуществление переданных полномочий по предоставлению отдельных мер социальной поддержки граждан, подвергшихся радиации"</t>
  </si>
  <si>
    <t>1.1.17.</t>
  </si>
  <si>
    <t>Основное мероприятие 1.1.17. "Мероприятия в рамках подпрограммы "Социальная поддержка отдельных категорий граждан"</t>
  </si>
  <si>
    <t>1.1.18.</t>
  </si>
  <si>
    <t>Основное мероприятие 1.1.18. "Осуществление равной доступности услуг общественного транспорта для отдельных категорий граждан"</t>
  </si>
  <si>
    <t>2.</t>
  </si>
  <si>
    <t>Подпрограмма 2 "Социальное обслуживание населения"</t>
  </si>
  <si>
    <t>2.1.</t>
  </si>
  <si>
    <t>Основное мероприятие 2.1.1. "Обеспечение деятельности (оказание услуг) муниципальных учреждений, (организаций)"</t>
  </si>
  <si>
    <t>Основное мероприятие 2.1.2. «Осуществление полномочий по обеспечению права граждан на социальное обслуживание»</t>
  </si>
  <si>
    <t>2.1.2.</t>
  </si>
  <si>
    <t>2.1.3.</t>
  </si>
  <si>
    <t>Основное мероприятие 2.1.3. "Укрепление материально-технической базы учреждений социального обслуживания населения района</t>
  </si>
  <si>
    <t>Подпрограмма 3 «Социальная поддержка семьи и детей»</t>
  </si>
  <si>
    <t>3.</t>
  </si>
  <si>
    <t>3.1.1.</t>
  </si>
  <si>
    <t>Основное мероприятие 3.1.1. "Выплата ежемесячных пособий гражданам, имеющим детей"</t>
  </si>
  <si>
    <t>3.1.2.</t>
  </si>
  <si>
    <t>Основное мероприятие 3.1.2..«Выплата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</si>
  <si>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3.1.3.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</si>
  <si>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материнством»</t>
  </si>
  <si>
    <t>3.1.4.</t>
  </si>
  <si>
    <t>Основное мероприятие 3.1.4.«Ежемесячная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</si>
  <si>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Основное мероприятие 3.1.5. «Осуществление дополнительных мер социальной защиты семей, родивших третьего и последующих детей по предоставлению материнского (семейного) капитала»</t>
  </si>
  <si>
    <t>3.1.5.</t>
  </si>
  <si>
    <t>Основное мероприятие 3.2.1.  «Осуществление мер по социальной защите граждан, являющихся усыновителями"</t>
  </si>
  <si>
    <t>3.2.1.</t>
  </si>
  <si>
    <t>Основное мероприятие 3.2.2.«Содержание ребенка в семье опекуна и приемной семье, а также вознаграждение, причитающееся приемному родителю»</t>
  </si>
  <si>
    <t>3.2.2.</t>
  </si>
  <si>
    <t>Основное мероприятие 3.2.3.«Выплата единовременного пособия при всех формах устройства детей, лишенных родительского попечения, в семью»</t>
  </si>
  <si>
    <t>3.2.3.</t>
  </si>
  <si>
    <t>Основное мероприятие 3.2.4.  «Социальная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ремонт»</t>
  </si>
  <si>
    <t>3.2.4.</t>
  </si>
  <si>
    <t>Основное мероприятие 3.3.1.  «Осуществление мер соцзащиты многодетных семей»</t>
  </si>
  <si>
    <t>3.3.1.</t>
  </si>
  <si>
    <t>3.3.2.</t>
  </si>
  <si>
    <t>Основное мероприятие 3.3.2."Мероприятия в рамках подпрограммы "Социальная поддержка семьи и детей"</t>
  </si>
  <si>
    <t>Подпрограмма 4 "Повышение эффективности оказания социальных услуг некомерческими общественными организациями"</t>
  </si>
  <si>
    <t>4.</t>
  </si>
  <si>
    <r>
      <t xml:space="preserve">Основное мероприятие 4.1.1.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  </r>
  </si>
  <si>
    <t>4.1.1.</t>
  </si>
  <si>
    <t>4.1.2.</t>
  </si>
  <si>
    <r>
      <t xml:space="preserve">Основное мероприятие 4.1.2. </t>
    </r>
    <r>
      <rPr>
        <sz val="11"/>
        <color rgb="FF000000"/>
        <rFont val="Times New Roman"/>
        <family val="1"/>
        <charset val="204"/>
      </rPr>
      <t>«</t>
    </r>
    <r>
      <rPr>
        <sz val="11"/>
        <color theme="1"/>
        <rFont val="Times New Roman"/>
        <family val="1"/>
        <charset val="204"/>
      </rPr>
      <t>Мероприятия в рамках подпрограммы «Повышение эффективности оказания социальных услуг некоммерческими общественными организациями»</t>
    </r>
  </si>
  <si>
    <t>Подпрограмма 5 "Доступная среда для инвалидов и маломобильных групп населения"</t>
  </si>
  <si>
    <t>5.</t>
  </si>
  <si>
    <t>Основное мероприятие 5.1.1. "Мероприятие в рамках подпрограммы "Доступная среда для инвалидов и маломобильных групп населения""</t>
  </si>
  <si>
    <t>5.1.1.</t>
  </si>
  <si>
    <t>Подпрограмма 6 "Обеспечение реализации муниципальной программы"</t>
  </si>
  <si>
    <t>6.</t>
  </si>
  <si>
    <t>Основное мероприятие 6.1.1.«Организация предоставления отдельных мер социальной защиты населения»</t>
  </si>
  <si>
    <t>6.1.1.</t>
  </si>
  <si>
    <t>6.1.2.</t>
  </si>
  <si>
    <t>Основное мероприятие 6.1.2.«Осуществление деятельности по опеке и попечительству в отношении несовершеннолетних и лиц из числа детей – сирот, оставшихся без попечения родителей»</t>
  </si>
  <si>
    <t>6.1.3.</t>
  </si>
  <si>
    <t xml:space="preserve">Основное мероприятие 6.1.3.«Осуществление деятельности по опеке и попечительству в отношении совершеннолетних лиц» </t>
  </si>
  <si>
    <t>6.1.4.</t>
  </si>
  <si>
    <t>Основное мероприятие 6.1.4. «Организация предоставления ежемесячных денежных компенсаций расходов по оплате жилищно – коммунальных услуг»</t>
  </si>
  <si>
    <t>6.1.5.</t>
  </si>
  <si>
    <t>Основное мероприятие 6.1.5. «Организация предоставления социального пособия на погребение»</t>
  </si>
  <si>
    <t>х</t>
  </si>
  <si>
    <t>Форма 2. Сведения о достижении значений целевых показателей</t>
  </si>
  <si>
    <t>№п/п</t>
  </si>
  <si>
    <t>Наименование целевого показателя</t>
  </si>
  <si>
    <t>Вид целевого показателя</t>
  </si>
  <si>
    <t>Ед.изм.</t>
  </si>
  <si>
    <t>Значение целевого показателя</t>
  </si>
  <si>
    <t>Отчетный период</t>
  </si>
  <si>
    <t>Базовый период (факт)</t>
  </si>
  <si>
    <t>План</t>
  </si>
  <si>
    <t>Факт</t>
  </si>
  <si>
    <t>Отклонение, %</t>
  </si>
  <si>
    <t>Обоснование отклонения фактического от планового значения</t>
  </si>
  <si>
    <t>Доля граждан, получающих меры социальной поддержки, от общей численности граждан, обратившихся за получением мер социальной поддержки в соответствии с нормативными правовыми актами Российской Федерации и  Белгородской области</t>
  </si>
  <si>
    <r>
      <t>Доля</t>
    </r>
    <r>
      <rPr>
        <sz val="11"/>
        <color rgb="FF000000"/>
        <rFont val="Times New Roman"/>
        <family val="1"/>
        <charset val="204"/>
      </rPr>
      <t xml:space="preserve"> граждан, получивших социальные услуги в учреждениях социального обслуживания населения, в общем числе граждан, обратившихся за получением социальных услуг в учреждениях социального обслуживания населения</t>
    </r>
  </si>
  <si>
    <t>Доля многодетных семей, семей, воспитывающих детей – инвалидов, охваченных социально-культурными мероприятиями, в общем количестве семей данных  категорий</t>
  </si>
  <si>
    <t>Доля переданных на воспитание в семьи детей-сирот, детей, оставшихся без попечения родителей, в общей численности детей-сирот, детей, оставшихся без попечения родителей</t>
  </si>
  <si>
    <t>Доля доступных для инвалидов и других маломобильных групп населения приоритетных объектов социальной, транспортной, инженерной инфраструктуры в общем количестве приоритетных объектов</t>
  </si>
  <si>
    <t>Достижение соотношения средней заработной платы социальных работников учреждений социальной защиты населения к средней заработной плате в Белгородской области</t>
  </si>
  <si>
    <t>Доля обеспеченных жильем отдельных категорий граждан</t>
  </si>
  <si>
    <t>Достижение соотношения средней заработной платы педагогических работников учреждения социальной защиты населения к средней заработной плате в Белгородской области</t>
  </si>
  <si>
    <t>Подпрограмма 1 «Социальная поддержка отдельных категорий граждан»</t>
  </si>
  <si>
    <t>Количество граждан, получивших меры социальной поддержки</t>
  </si>
  <si>
    <t>Основное мероприятие 1.1.1. «Предоставление гражданам адресных субсидий на оплату жилого помещения и коммунальных услуг»</t>
  </si>
  <si>
    <t>Количество семей, получивших субсидии на оплату жилого помещения и коммунальных услуг</t>
  </si>
  <si>
    <t>Количество отдельных категорий граждан получивших услуги по выплате ежемесячных денежных компенсаций расходов по оплате жилищно-коммунальных услуг</t>
  </si>
  <si>
    <t>Основное мероприятие 1.1.3. 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</si>
  <si>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</si>
  <si>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Основное мероприятие 1.1.4. «Осуществление ежегодной  денежной выплаты лицам, награжденным нагрудным знаком «Почетный донор России»»</t>
  </si>
  <si>
    <t>Количество лиц, награжденных нагрудным знаком «Почетный донор России», «Почетный донор СССР», получивших услуги по осуществлению ежегодной денежной выплаты</t>
  </si>
  <si>
    <t>Основное мероприятие 1.1.5.  «Выплата пособия лицам, которым присвоено звание «Почетный гражданин Белгородской области»»</t>
  </si>
  <si>
    <t>Количество лиц, которым присвоено звание «Почетный гражданин Белгородской области», получивших социальную поддержку</t>
  </si>
  <si>
    <t>Основное мероприятие 1.1.6. «Оплата ежемесячных денежных выплат ветеранам труда, ветеранам военной службы»</t>
  </si>
  <si>
    <t>Количество ветеранов труда, ветеранов военной службы, получивших услуги по оплате ежемесячных денежных выплат</t>
  </si>
  <si>
    <t>Основное мероприятие 1.1.7. «Оплата ежемесячных денежных выплат труженикам тыла»</t>
  </si>
  <si>
    <t>Количество тружеников тыла, получивших услуги по оплате ежемесячных денежных выплат</t>
  </si>
  <si>
    <t>Основное мероприятие 1.1.8. «Оплата ежемесячных денежных выплат реабилитированным лицам»</t>
  </si>
  <si>
    <t>Количество реабилитированных лиц, получивших услуги по оплате ежемесячных денежных выплат</t>
  </si>
  <si>
    <t>Основное мероприятие 1.1.9. «Оплата ежемесячных денежных выплат лицам, признанным пострадавшими от политических репрессий»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</si>
  <si>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</si>
  <si>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Основное мероприятие 1.1.10. «Оплата ежемесячных денежных выплат  лицам, родившимся в период с 22 июня 1923 года по 3 сентября 1945 года (Дети войны)»</t>
  </si>
  <si>
    <t>Количество лиц, родившихся в период с 22 июня 1923 года по 03 сентября 1945 года (Дети войны), получивших услуги по оплате ежемесячных денежных выплат</t>
  </si>
  <si>
    <t>Основное мероприятие 1.1.11. «Выплата субсидий  ветеранам боевых действий и другим категориям военнослужащих»</t>
  </si>
  <si>
    <t>Количество ветеранов боевых действий и других категорий военнослужащих, привлекавшихся органами местной власти к разминированию территорий и объектов в период с 1943-1950 годов, получивших услуги по выплате субсидий</t>
  </si>
  <si>
    <t>Основное мероприятие 1.1.12. 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</si>
  <si>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</si>
  <si>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Количество граждан, обратившихся за материальной помощью на погребение</t>
  </si>
  <si>
    <t>Количество граждан, обратившихся за социальной помощью</t>
  </si>
  <si>
    <t>Количество граждан, обратившихся за пенсией по выслуге лет</t>
  </si>
  <si>
    <t>Основное мероприятие 1.1.16. «Осуществление переданных полномочий по предоставлению отдельных мер социальной поддержки граждан, подвергшихся радиации»</t>
  </si>
  <si>
    <t>Количество граждан получивших пособия и компенсации</t>
  </si>
  <si>
    <t xml:space="preserve">Основное мероприятие 1.1.17. «Мероприятия в рамках подпрограммы «Социальная поддержка отдельных категорий граждан»» </t>
  </si>
  <si>
    <t>Доля  граждан, принявших участие в мероприятиях</t>
  </si>
  <si>
    <t>Основное мероприятие 1.1.18. «Осуществление равной доступности услуг общественного транспорта для отдельных категорий граждан»</t>
  </si>
  <si>
    <t>Доля реализованных проездных билетов на территории Вейделевского района</t>
  </si>
  <si>
    <t>Подпрограмма 2 «Социальное обслуживание населения»</t>
  </si>
  <si>
    <t>Количество граждан получивших социальные услуги</t>
  </si>
  <si>
    <t>Основное мероприятие 2.1.1. «Обеспечение деятельности (оказание услуг) муниципальных учреждений, (организаций)»</t>
  </si>
  <si>
    <t>2.1.1.</t>
  </si>
  <si>
    <t>Количество учреждений предоставляющих  социальные услуги</t>
  </si>
  <si>
    <t>Доля граждан, получивших социальные услуги в учреждениях социального обслуживания,</t>
  </si>
  <si>
    <t>Основное мероприятие 2.1.3.«Укрепление материально-технической базы учреждений социального обслуживания населения района»</t>
  </si>
  <si>
    <t>Доля семей с детьми, получивших меры социальной поддержки, от общей численности семей, обратившихся за получением мер социальной поддержки</t>
  </si>
  <si>
    <t>Основное мероприятие 3.1.1.«Выплата ежемесячных пособий гражданам, имеющим детей»</t>
  </si>
  <si>
    <t>Количество граждан, имеющих детей, получивших меры социальной поддержки по выплате ежемесячного пособия</t>
  </si>
  <si>
    <t>Основное мероприятие 3.1.2.«Выплата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материнством»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</si>
  <si>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по уходу за ребенком до достижения им возраста полутора лет</t>
  </si>
  <si>
    <t>Основное мероприятие 3.1.3. «Выплата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</si>
  <si>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Количество граждан, не подлежащих обязательному страхованию на случай временной нетрудоспособности и в связи с материнством, получившим меры социальной поддержки по выплате пособий при рождении ребенка</t>
  </si>
  <si>
    <t>Основное мероприятие 3.1.4. «Ежемесячная денежная выплата, назначенная в случае рождения третьего ребенка или последующих детей до достижения ребенком возраста трех лет»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</si>
  <si>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</si>
  <si>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Количество семей, родивших третьего и  последующих детей получивших меры социальной поддержки по предоставлению регионального материнского (семейного) капитала</t>
  </si>
  <si>
    <t>Основное мероприятие 3.2.1.  «Осуществление мер по социальной защите граждан, являющихся усыновителями»</t>
  </si>
  <si>
    <t>Количество граждан, являющихся усыновителями, получивших меры социальной поддержки</t>
  </si>
  <si>
    <t>Количество граждан,  получающих  меры социальной поддержки на содержание ребенка в семье опекуна и приемной семье, а так же вознаграждение, причитающееся приемному родителю</t>
  </si>
  <si>
    <t>Количество граждан,  получающих  меры социальной поддержки по выплате единовременного пособия при всех формах устройства детей,  лишенных родительского попечения, в семью</t>
  </si>
  <si>
    <t>Количество детей-сирот, оставшихся без попечения родителей,  получающих  меры социальной поддержки в части оплаты за содержание жилых помещений, закрепленных за детьми – сиротами, и капитального ремонта</t>
  </si>
  <si>
    <t>Количество многодетных семей, получивших меры социальной поддержки по осуществлению мер социальной защиты</t>
  </si>
  <si>
    <t>Основное мероприятие 3.3.2. «Мероприятия в рамках подпрограммы «Социальная поддержка семьи и детей»»</t>
  </si>
  <si>
    <t>Доля семей с детьми,  охваченных социально-культурными мероприятиями, в общем количестве семей данной  категории</t>
  </si>
  <si>
    <t>Подпрограмма 4 «Повышение эффективности оказания социальных услуг некоммерческими общественными организациями».</t>
  </si>
  <si>
    <t>Доля граждан, которым оказаны социальные услуги  некоммерческими организациями</t>
  </si>
  <si>
    <t xml:space="preserve">Основное мероприятие 4.1.1. «Поддержка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
</t>
  </si>
  <si>
    <t>Количество некоммерческих организаций  предоставляющих  социальные услуги</t>
  </si>
  <si>
    <t>Основное мероприятие 4.1.2. «Мероприятия в рамках подпрограммы «Повышение эффективности оказания социальных услуг некоммерческими общественными организациями»</t>
  </si>
  <si>
    <t>Доля граждан, принимающих участие в мероприятиях</t>
  </si>
  <si>
    <t xml:space="preserve">Подпрограмма 5 «Доступная среда для инвалидов и маломобильных групп населения»
</t>
  </si>
  <si>
    <t>Основное мероприятие 5.1.1. «Мероприятия в рамках подпрограммы «Доступная среда для инвалидов и маломобильных групп населения»»</t>
  </si>
  <si>
    <t>прогрессирующий</t>
  </si>
  <si>
    <t>%</t>
  </si>
  <si>
    <t>шт.</t>
  </si>
  <si>
    <t>семьи</t>
  </si>
  <si>
    <t>регрессирующий</t>
  </si>
  <si>
    <t>человек</t>
  </si>
  <si>
    <t>01.01.15-31.12.15</t>
  </si>
  <si>
    <t>Форма 3. Сведения об использовании бюджетных ассигнований</t>
  </si>
  <si>
    <t xml:space="preserve">Наименование муниципальной
программы, подпрограммы, основного
мероприятия,
мероприятия
</t>
  </si>
  <si>
    <t>Ответственный исполнитель, соисполнители, участники</t>
  </si>
  <si>
    <t>Код бюджетной классификации</t>
  </si>
  <si>
    <t>ГРБС</t>
  </si>
  <si>
    <t>РзПр</t>
  </si>
  <si>
    <t>ЦСР</t>
  </si>
  <si>
    <t>ВР</t>
  </si>
  <si>
    <t>Расходы местного бюджета</t>
  </si>
  <si>
    <t>план, тыс. рублей</t>
  </si>
  <si>
    <t>кассовый план, тыс. рублей</t>
  </si>
  <si>
    <t>кассовый расход, тыс. рублей</t>
  </si>
  <si>
    <t>всего, в том числе:</t>
  </si>
  <si>
    <t xml:space="preserve">Ответственный исполнитель - 
Управление социальной защиты населения
</t>
  </si>
  <si>
    <t xml:space="preserve">Соисполнители, участники: администрация
Вейделевского района;
управление финансов и налоговой  политики администрации Вейделевского района; управление строительства, ЖКХ,  транспорта, связи, архитектуры и градостроительства администрации района;  управление образования администрации района; управление культуры администрации района; управление  физической культуры, спорта и  молодежной политики администрации Вейделевского района;  ОГБУЗ «Вейделевская ЦРБ» (по согласованию); ОКУ «Вейделевский районный центр занятости населения» (по согласованию);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</si>
  <si>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>всего, в том числе</t>
  </si>
  <si>
    <t xml:space="preserve">Соисполнители: </t>
  </si>
  <si>
    <t>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</t>
  </si>
  <si>
    <t>участник – управление социальной защиты населения администрации Вейделевского района</t>
  </si>
  <si>
    <t>в том числе</t>
  </si>
  <si>
    <t>Основное мероприятие 1.1.15. Выплата муниципальной доплаты к пенсии</t>
  </si>
  <si>
    <t xml:space="preserve">Основное мероприятие 1.1.17. Мероприятия в рамках подпрограммы «Социальная поддержка отдельных категорий граждан» </t>
  </si>
  <si>
    <t>Основное мероприятие 1.1.18. Осуществление равной доступности услуг общественного транспорта для отдельных категорий граждан</t>
  </si>
  <si>
    <t>Обеспечение деятельности (оказание услуг) муниципальных учреждений, (организаций)</t>
  </si>
  <si>
    <t>Ответственный исполнитель Управление социальной защиты населения</t>
  </si>
  <si>
    <t xml:space="preserve">Основное мероприятие 3.3.2. </t>
  </si>
  <si>
    <t>Мероприятия в рамках подпрограммы «Социальная поддержка семьи и детей»</t>
  </si>
  <si>
    <t>Ответственный исполнитель 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</t>
  </si>
  <si>
    <t>Подпрограмма 4 «Повышение эффективности оказания социальных услуг некоммерческими общественными организациями»</t>
  </si>
  <si>
    <t xml:space="preserve">Ответственный исполнитель 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</si>
  <si>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</t>
  </si>
  <si>
    <t>Подпрограмма 5 «Доступная среда»</t>
  </si>
  <si>
    <t>Основное мероприятие 5.1.1.  Мероприятия в рамках подпрограммы  «Доступная среда для инвалидов и маломобильных групп населения»</t>
  </si>
  <si>
    <t>0442999</t>
  </si>
  <si>
    <t>0432999</t>
  </si>
  <si>
    <t>0420059</t>
  </si>
  <si>
    <t>0442382</t>
  </si>
  <si>
    <t>0411261</t>
  </si>
  <si>
    <t xml:space="preserve">Соисполнители: 
управление культуры администрации района; управление  физической культуры, спорта и  молодежной политики администрации Вейделевского района;  Вейделевская местная организация «Всероссийское общество инвалидов» (по согласованию); Вейделевская местная организация «Всероссийское общество слепых»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согласованию), главы администраций городского и сельских поселений (по согласованию)
</t>
  </si>
  <si>
    <t xml:space="preserve">Форма 4. Сведения о ресурсном обеспечении муниципальной программы </t>
  </si>
  <si>
    <t>Наименование программы, подпрограммы, основного мероприятия, мероприятия</t>
  </si>
  <si>
    <t>Источник ресурсного обеспечения</t>
  </si>
  <si>
    <t>План, тыс. рублей</t>
  </si>
  <si>
    <t>Кассовый расход, тыс. рублей</t>
  </si>
  <si>
    <t>федеральный бюджет</t>
  </si>
  <si>
    <t>областной бюджет</t>
  </si>
  <si>
    <t>консолидированный бюджет Вейделевского района</t>
  </si>
  <si>
    <t>территориальные внебюджетные фонды</t>
  </si>
  <si>
    <t>иные источники</t>
  </si>
  <si>
    <t>1.</t>
  </si>
  <si>
    <t>Подпрограмма 1«Социальная поддержка отдельных категорий граждан»</t>
  </si>
  <si>
    <t>Основное мероприятие 1.1.1 Предоставление гражданам адресных субсидий на оплату жилого помещения и коммунальных услуг</t>
  </si>
  <si>
    <t xml:space="preserve">Основное мероприятие 1.1.3.
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
</t>
  </si>
  <si>
    <t xml:space="preserve">Основное мероприятие 1.1.4.
«Осуществление ежегодной  денежной выплаты лицам, награжденным нагрудным знаком «Почетный донор России»»
</t>
  </si>
  <si>
    <t xml:space="preserve">Основное мероприятие 1.1.5.
 «Выплата пособия лицам, которым присвоено звание «Почетный гражданин Белгородской области»»
</t>
  </si>
  <si>
    <t xml:space="preserve">Основное мероприятие 1.1.6.
«Оплата ежемесячных денежных выплат ветеранам труда, ветеранам военной службы»
</t>
  </si>
  <si>
    <t xml:space="preserve">Основное мероприятие 1.1.7.
«Оплата ежемесячных денежных выплат труженикам тыла»
</t>
  </si>
  <si>
    <t xml:space="preserve">Основное мероприятие 1.1.8.
«Оплата ежемесячных денежных выплат реабилитированным лицам»
</t>
  </si>
  <si>
    <t xml:space="preserve">Основное мероприятие 1.1.9.
«Оплата ежемесячных денежных выплат лицам, признанным пострадавшими от политических репрессий»
</t>
  </si>
  <si>
    <t xml:space="preserve">Основное мероприятие 1.1.10.
«Оплата ежемесячных денежных выплат  лицам, родившимся в период с 22 июня 1923 года по 3 сентября 1945 года (Дети войны)»
</t>
  </si>
  <si>
    <t xml:space="preserve">Основное мероприятие 1.1.11.
«Выплата субсидий  ветеранам боевых действий и другим категориям военнослужащих»
</t>
  </si>
  <si>
    <t xml:space="preserve">Основное мероприятие 1.1.12.
«Выплата ежемесячных пособий отдельным категориям граждан (инвалидам боевых действий 1 и 2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риска)»
</t>
  </si>
  <si>
    <t xml:space="preserve">Основное мероприятие 1.1.16.
«Осуществление переданных полномочий по предоставлению отдельных мер социальной поддержки граждан, подвергшихся радиации»
</t>
  </si>
  <si>
    <t xml:space="preserve">Основное мероприятие 1.1.17.
«Мероприятия в рамках подпрограммы «Социальная поддержка отдельных категорий граждан»» 
</t>
  </si>
  <si>
    <t xml:space="preserve">Подпрограмма 2 
«Социальное обслуживание населения»
</t>
  </si>
  <si>
    <t>Основное мероприятие 2.1.1Обеспечение деятельности (оказание услуг) муниципальных учреждений, (организаций)</t>
  </si>
  <si>
    <t>Основное мероприятие 2.1.2 Осуществление полномочий по обеспечению права граждан на социальное обслуживание</t>
  </si>
  <si>
    <t>Основное мероприятие 2.1.3 Укрепление материально-технической базы учреждений социального обслуживания населения района</t>
  </si>
  <si>
    <t>Основное мероприятие 3.1.1 Выплата ежемесячных пособий гражданам, имеющим детей</t>
  </si>
  <si>
    <t>Основное мероприятие 3.1.2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</si>
  <si>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3.1.3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</si>
  <si>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Основное мероприятие 3.1.4 Ежемесячная денежная выплата, назначенная в случае рождения третьего ребенка или последующих детей до достижения ребенком возраста трех лет</t>
  </si>
  <si>
    <t>Основное мероприятие 3.1.5 Осуществление дополнительных мер социальной защиты семей, родивших третьего и последующих детей по предоставлению материнского (семейного) капитала</t>
  </si>
  <si>
    <t>Основное мероприятие 3.2.1 Осуществление мер по социальной защите граждан, являющихся усыновителями</t>
  </si>
  <si>
    <t>Основное мероприятие 3.2.2 Содержание ребенка в семье опекуна и приемной семье, а также вознаграждение, причитающееся приемному родителю</t>
  </si>
  <si>
    <t>Основное мероприятие 3.2.3 Выплата единовременного пособия при всех формах устройства детей, лишенных родительского попечения, в семью</t>
  </si>
  <si>
    <t>Основное мероприятие 3.2.4 Социальная поддержка детей-сирот и детей, оставшихся без попечения родителей, в части оплаты за содержание жилых помещений, закрепленных за детьми сиротами и капитальный ремонт</t>
  </si>
  <si>
    <t>Основное мероприятие 3.3.1 Осуществление мер соцзащиты многодетных семей</t>
  </si>
  <si>
    <t>Основное мероприятие 3.3.2 Мероприятия в рамках подпрограммы «Социальная поддержка семьи и детей»</t>
  </si>
  <si>
    <t xml:space="preserve">Подпрограмма 4 «Повышение эффективности оказания социальных услуг некоммерческими общественными организациями»
</t>
  </si>
  <si>
    <t>Основное мероприятие 4.1.1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</si>
  <si>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Основное мероприятие 4.1.2 Мероприятия в рамках подпрограммы «Повышение эффективности оказания социальных услуг некоммерческими общественными организациями»</t>
  </si>
  <si>
    <t>Подпрограмма 5 «Доступная среда для инвалидов и других маломобильных групп населения»</t>
  </si>
  <si>
    <t>Основное мероприятие 5.1.1 Мероприятия в рамках подпрограммы «Доступная среда для инвалидов и  маломобильных групп населения»</t>
  </si>
  <si>
    <t>Подпрограмма 6 «Обеспечение   реализации муниципальной  программы»</t>
  </si>
  <si>
    <t>Основное мероприятие 6.1.1.Организация предоставления отдельных мер социальной защиты населения</t>
  </si>
  <si>
    <t>Основное мероприятие 6.1.2 Осуществление деятельности по опеке и попечительству в отношении несовершеннолетних и лиц из числа детей – сирот, оставшихся без попечения родителей</t>
  </si>
  <si>
    <t>Основное мероприятие 6.1.3 Осуществление деятельности по опеке и попечительству в отношении совершеннолетних лиц</t>
  </si>
  <si>
    <t>Основное мероприятие 6.1.4. Организация предоставления ежемесячных денежных компенсаций расходов по оплате жилищно – коммунальных услуг</t>
  </si>
  <si>
    <t>Основное мероприятие 6.1.5 Организация предоставления социального пособия на погребение</t>
  </si>
  <si>
    <t>план</t>
  </si>
  <si>
    <t>факт</t>
  </si>
  <si>
    <t>Форма 6. Сведения о выполнении сводных показателей</t>
  </si>
  <si>
    <t xml:space="preserve">муниципальных заданий по муниципальной программе </t>
  </si>
  <si>
    <t>Наименование услуги, показателя объема услуги, подпрограммы, основного мероприятия</t>
  </si>
  <si>
    <t>Значение показателя объема услуги</t>
  </si>
  <si>
    <t>причины отклонений</t>
  </si>
  <si>
    <t>Основное мероприятие 2.1.  Обеспечение деятельности (оказание услуг) муниципальных учреждений, (организаций)</t>
  </si>
  <si>
    <t>Социальное обслуживание пожилых граждан и инвалидов в целях содействия решению проблем, возникших в связи с трудной жизненной ситуацией</t>
  </si>
  <si>
    <t>Организация содержания престарелых и инвалидов в стационарных учреждениях</t>
  </si>
  <si>
    <t>Организация содержания детей в социально-реабилитационном центре для несовершеннолетних</t>
  </si>
  <si>
    <t>Основное мероприятие 4.1.1. Поддержка социально- ориентированных некоммерческих организаций в рамках расходных обязательств, подлежащих исполнению в рамках подпрограммы «Повышение эффективности оказания социальных услуг некоммерческими общественными организациями»</t>
  </si>
  <si>
    <t>5.1.2.</t>
  </si>
  <si>
    <t>Основное мероприятие "Реализация мероприятий в рамках подпрограммы Российской Федерации "Доступная среда"</t>
  </si>
  <si>
    <t>1.1.17.2.1</t>
  </si>
  <si>
    <t>Управление социальной защиты населения, управление культуры администрации Вейделевского района; Вейделевская местная организация «Всероссийское общество инвалидов» (по согласованию); Вейделевская местная организация Вейделевский районный Совет ветеранов (пенсионеров) войны, труда, Вооруженных Сил и правоохранительных органов (по согласованию); управление физической культуры, спорта и молодежной политике администрации Вейделевского района</t>
  </si>
  <si>
    <t>3.2.5.</t>
  </si>
  <si>
    <t>Управление социальной защиты населения; БУСОССЗН "КЦСОН" Вейделевского района</t>
  </si>
  <si>
    <t>4.1.3.</t>
  </si>
  <si>
    <t>Управление социальной защиты населения; БУСОССЗН "КЦСОН" Вейделевского района; управление физической культуры, спорта и молодежной политики администрации Вейделевского района; УПФР РФ в Вейделевском районе; Священнослужители Вейделевского района</t>
  </si>
  <si>
    <t>Проект "Создание центра развития личности для будущих и молодых мам «Дорога в будущее» на территории Вейделевского район</t>
  </si>
  <si>
    <t>Проект «Укрепление ветеранской дружбы, сотрудничества и взаимопомощи ветеранов боевых действий в Вейделевском районе»</t>
  </si>
  <si>
    <t>2.1.2.1.</t>
  </si>
  <si>
    <t>Проект 2.1.2.1. "Увеличение количества социальных услуг на платной основе оказываемых Бюджетным учреждением социального обслуживания системы социальной защиты населения "Комплексный центр социального обслуживания обслуживания населения" Вейделевского района</t>
  </si>
  <si>
    <t>3.1.6.</t>
  </si>
  <si>
    <t>Основное мероприятие 3.1.6 "Ежемесячная денежная выплата, назначенная в случае рождения первого или последующего ребенка до достижения ребенком возраста одного года"</t>
  </si>
  <si>
    <t>Основное мероприятие 3.1.6. 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</si>
  <si>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>Ежемесячная денежная выплата, назначенная в случае рождения первого или последующего ребенка до достижения ребенком возраста одного года</t>
  </si>
  <si>
    <t xml:space="preserve">Основное мероприятие 3.1.6. </t>
  </si>
  <si>
    <t>6.1.6.</t>
  </si>
  <si>
    <t>Основное мероприятие 6.1.6. "осуществление мер социальной защиты отдельных категорий работников учреждений, занятых в секторе социального обслуживания, проживающих и (или) работающих в сельской местности</t>
  </si>
  <si>
    <t>1.1.19.</t>
  </si>
  <si>
    <t>Основное мероприятие 1.1.19. "Иные межбюджетные трансферты на выплату компенсации расходов в целях соблюдения утвержденных предельных (максимальных) индексов изменения размера вносимой гражданской платы за коммунальные услуги</t>
  </si>
  <si>
    <t>Основное мероприятие 5.1.2. "Реализация мероприятий в рамках подпрограммы Российской Федерации "Доступная среда"</t>
  </si>
  <si>
    <t>Основное мероприятие 3.1.6. "Ежемесячная денежная выплата, назначенная в случае рождения первого или последующего ребенка до достижения возраста одного года"</t>
  </si>
  <si>
    <t>Ежемесячная денежная выплата, назначенная в случае рождения первого или последующего ребенка до достижения возраста одного года</t>
  </si>
  <si>
    <t>2.1.2.2.</t>
  </si>
  <si>
    <t>Проект 2.1.2.2. "Оказание помощи в благоустройстве придворовых территорий одиноко проживающих граждан Вейделевского района "Территория чистоты""</t>
  </si>
  <si>
    <t>2.1.2.3.</t>
  </si>
  <si>
    <t>Проект 2.1.2.3. Повышение профессионального уровня социальных работников Вейделевского района "Академия социальной работы"</t>
  </si>
  <si>
    <t>Проект «Передача опыта, знаний, мастерства пожилых людей молодому поколению через социально-значимую и творческую деятельность "Связь поколений»</t>
  </si>
  <si>
    <t>5.1.1.1.</t>
  </si>
  <si>
    <t>Проект "Создание информационно-аналитической системы с привязкой к социальным сетям и видео контенту "Жизнь в районе.доступная среда"</t>
  </si>
  <si>
    <t>6.1.7.</t>
  </si>
  <si>
    <t>6.1.8.</t>
  </si>
  <si>
    <t>Проект "Создание условий для всестороннего развития, здоровьесбережения и культурно-досуговой деятельности сотрудников УСЗН администрации Вейделевского района"</t>
  </si>
  <si>
    <t>Проект "Благоустройство дворовой территории управления социальной защиты населения администрации Вейделевского района"</t>
  </si>
  <si>
    <t>Управление социальной защиты населения администрации Вейделевского района</t>
  </si>
  <si>
    <t>Управление социальной защиты населения администрации Вейделевского района;"КЦСОН"</t>
  </si>
  <si>
    <t>Основное мероприятие 1.1.3«Выплата инвалидам компенсаций страховых премий по договорам обязательного страхования гражданской ответственности владельцев транспортных средств»</t>
  </si>
  <si>
    <t>Количество объектов социальной сферы, запланированных на проведение капитального ремонта</t>
  </si>
  <si>
    <t>Основное мероприятие 4.1.2. Мероприятия в рамках подпрограммы «Повышение эффективности оказания социальных услуг некоммерческими общественными организациями»</t>
  </si>
  <si>
    <r>
      <t xml:space="preserve">Форма 1. Общие сведения о реализации муниципальной программы </t>
    </r>
    <r>
      <rPr>
        <b/>
        <u/>
        <sz val="11"/>
        <color theme="1"/>
        <rFont val="Times New Roman"/>
        <family val="1"/>
        <charset val="204"/>
      </rPr>
      <t>за  2018 год</t>
    </r>
  </si>
  <si>
    <r>
      <t xml:space="preserve">муниципальной программы </t>
    </r>
    <r>
      <rPr>
        <b/>
        <u/>
        <sz val="11"/>
        <color theme="1"/>
        <rFont val="Times New Roman"/>
        <family val="1"/>
        <charset val="204"/>
      </rPr>
      <t>за 2018 год</t>
    </r>
  </si>
  <si>
    <r>
      <t xml:space="preserve">местного бюджета на реализацию муниципальной программы </t>
    </r>
    <r>
      <rPr>
        <b/>
        <u/>
        <sz val="11"/>
        <color theme="1"/>
        <rFont val="Times New Roman"/>
        <family val="1"/>
        <charset val="204"/>
      </rPr>
      <t>за 2018 год</t>
    </r>
  </si>
  <si>
    <t>за 2018 год</t>
  </si>
  <si>
    <t xml:space="preserve">Форма 7. Оценка эффективности реализации муниципальнойпрограммы </t>
  </si>
  <si>
    <t>Наименование муниципальной программы</t>
  </si>
  <si>
    <t>Критерии оценки эффективности</t>
  </si>
  <si>
    <t>Вывод об оценке эффективности реализации программы</t>
  </si>
  <si>
    <t>1. Достижение показателей конечного результата</t>
  </si>
  <si>
    <t>2. Достижение показателей непосредственного результата</t>
  </si>
  <si>
    <t>3. Освоение местного бюджета</t>
  </si>
  <si>
    <t>4.Реализация проектов</t>
  </si>
  <si>
    <t>Итоговая оценка эффективности реализации программы с учетом весовых коэффициентов, баллов</t>
  </si>
  <si>
    <t>Коли-чество целевых показа-телей</t>
  </si>
  <si>
    <t>в том числе ц.п., достижение значений которых соответствует градации (положительная динамика - при росте значений/при снижении значений)</t>
  </si>
  <si>
    <t>Оценка по 1 крите-рию, баллов</t>
  </si>
  <si>
    <t>Количе-ство целевых показа-телей</t>
  </si>
  <si>
    <t>Оценка по 2 критерию, баллов</t>
  </si>
  <si>
    <t>Оценка освоения средств местного бюджета, %</t>
  </si>
  <si>
    <t>Оценка по 3 критерию, баллов</t>
  </si>
  <si>
    <t>100% или выше/100% или ниже</t>
  </si>
  <si>
    <t>более 80%, но менее 100%/более 100%, но менее 120%</t>
  </si>
  <si>
    <t>от 50% до 80%/</t>
  </si>
  <si>
    <t>менее 50%/</t>
  </si>
  <si>
    <t>от 50% до 80%/от 120% до 150%</t>
  </si>
  <si>
    <t>менее 50% /более 150%</t>
  </si>
  <si>
    <t>от 120% до 150%</t>
  </si>
  <si>
    <t>более 150%</t>
  </si>
  <si>
    <t>эффективна</t>
  </si>
  <si>
    <t>в рамках годового мониторинга за 2018 год</t>
  </si>
  <si>
    <t>Отчет о реализации муниципальной программы «Социальная поддержка граждан  в Вейделевском районе» за 2018 год</t>
  </si>
  <si>
    <t>Всего по муниципальной программе "Социальная поддержка граждан в Вейделевском районе"</t>
  </si>
  <si>
    <t>Муниципальная программаМуниципальная программа «Социальная поддержка граждан в Вейделевском районе»</t>
  </si>
  <si>
    <t>Муниципальная программа«Социальная поддержка граждан в Вейделевском районе»</t>
  </si>
  <si>
    <t>Муниципальная программа «Социальная поддержка граждан в Вейделевском районе»</t>
  </si>
  <si>
    <t xml:space="preserve">Социальная поддержка граждан в Вейделев-ском районе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</si>
</sst>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;[Red]0.00"/>
    <numFmt numFmtId="165" formatCode="0;[Red]0"/>
    <numFmt numFmtId="166" formatCode="dd/mm/yy;@"/>
    <numFmt numFmtId="167" formatCode="0.0;[Red]0.0"/>
    <numFmt numFmtId="168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6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5" xfId="0" applyFont="1" applyBorder="1"/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1" xfId="0" applyNumberFormat="1" applyFont="1" applyBorder="1"/>
    <xf numFmtId="0" fontId="3" fillId="0" borderId="0" xfId="0" applyFont="1" applyAlignment="1">
      <alignment wrapText="1" shrinkToFit="1"/>
    </xf>
    <xf numFmtId="0" fontId="3" fillId="0" borderId="1" xfId="0" applyFont="1" applyBorder="1" applyAlignment="1">
      <alignment wrapText="1" shrinkToFit="1"/>
    </xf>
    <xf numFmtId="0" fontId="3" fillId="0" borderId="0" xfId="0" applyFont="1" applyAlignment="1">
      <alignment horizontal="justify" wrapText="1" shrinkToFit="1"/>
    </xf>
    <xf numFmtId="165" fontId="3" fillId="0" borderId="1" xfId="0" applyNumberFormat="1" applyFont="1" applyBorder="1"/>
    <xf numFmtId="0" fontId="4" fillId="0" borderId="1" xfId="0" applyFont="1" applyBorder="1" applyAlignment="1">
      <alignment horizontal="justify"/>
    </xf>
    <xf numFmtId="0" fontId="0" fillId="0" borderId="0" xfId="0" applyBorder="1"/>
    <xf numFmtId="0" fontId="3" fillId="0" borderId="6" xfId="0" applyFont="1" applyBorder="1"/>
    <xf numFmtId="0" fontId="3" fillId="0" borderId="6" xfId="0" applyFont="1" applyBorder="1" applyAlignment="1">
      <alignment wrapText="1" shrinkToFit="1"/>
    </xf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wrapText="1" shrinkToFi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 shrinkToFit="1"/>
    </xf>
    <xf numFmtId="16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/>
    <xf numFmtId="0" fontId="3" fillId="0" borderId="0" xfId="0" applyFont="1"/>
    <xf numFmtId="0" fontId="3" fillId="0" borderId="0" xfId="0" applyFont="1" applyAlignment="1">
      <alignment horizontal="left" wrapText="1" shrinkToFit="1"/>
    </xf>
    <xf numFmtId="0" fontId="3" fillId="0" borderId="0" xfId="0" applyFont="1" applyAlignment="1">
      <alignment horizontal="justify"/>
    </xf>
    <xf numFmtId="0" fontId="3" fillId="0" borderId="0" xfId="0" applyFont="1" applyBorder="1"/>
    <xf numFmtId="0" fontId="3" fillId="0" borderId="8" xfId="0" applyFont="1" applyBorder="1"/>
    <xf numFmtId="0" fontId="3" fillId="0" borderId="6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/>
    <xf numFmtId="0" fontId="3" fillId="0" borderId="1" xfId="0" applyFont="1" applyBorder="1" applyAlignment="1">
      <alignment horizontal="left" wrapText="1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9" xfId="0" applyFont="1" applyBorder="1"/>
    <xf numFmtId="0" fontId="3" fillId="0" borderId="1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49" fontId="3" fillId="0" borderId="1" xfId="0" applyNumberFormat="1" applyFont="1" applyBorder="1"/>
    <xf numFmtId="0" fontId="3" fillId="0" borderId="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vertical="center"/>
    </xf>
    <xf numFmtId="0" fontId="3" fillId="2" borderId="1" xfId="0" applyFont="1" applyFill="1" applyBorder="1"/>
    <xf numFmtId="164" fontId="3" fillId="0" borderId="1" xfId="0" applyNumberFormat="1" applyFont="1" applyBorder="1" applyAlignment="1">
      <alignment wrapText="1"/>
    </xf>
    <xf numFmtId="167" fontId="3" fillId="0" borderId="1" xfId="0" applyNumberFormat="1" applyFont="1" applyBorder="1"/>
    <xf numFmtId="167" fontId="3" fillId="0" borderId="6" xfId="0" applyNumberFormat="1" applyFont="1" applyBorder="1"/>
    <xf numFmtId="167" fontId="3" fillId="2" borderId="1" xfId="0" applyNumberFormat="1" applyFont="1" applyFill="1" applyBorder="1"/>
    <xf numFmtId="0" fontId="3" fillId="2" borderId="1" xfId="0" applyFont="1" applyFill="1" applyBorder="1" applyAlignment="1">
      <alignment wrapText="1" shrinkToFit="1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wrapText="1" shrinkToFi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8" fontId="3" fillId="0" borderId="1" xfId="0" applyNumberFormat="1" applyFont="1" applyBorder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 shrinkToFit="1"/>
    </xf>
    <xf numFmtId="0" fontId="1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justify" vertical="top" wrapText="1" shrinkToFit="1"/>
    </xf>
    <xf numFmtId="0" fontId="3" fillId="0" borderId="1" xfId="0" applyFont="1" applyBorder="1" applyAlignment="1">
      <alignment horizontal="justify" vertical="top" wrapText="1" shrinkToFit="1"/>
    </xf>
    <xf numFmtId="0" fontId="3" fillId="0" borderId="4" xfId="0" applyFont="1" applyBorder="1" applyAlignment="1">
      <alignment horizontal="justify" vertical="top" wrapText="1" shrinkToFit="1"/>
    </xf>
    <xf numFmtId="0" fontId="3" fillId="0" borderId="6" xfId="0" applyFont="1" applyBorder="1" applyAlignment="1">
      <alignment horizontal="justify" vertical="top" wrapText="1" shrinkToFit="1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vertical="center" wrapText="1" shrinkToFit="1"/>
    </xf>
    <xf numFmtId="0" fontId="3" fillId="0" borderId="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 shrinkToFit="1"/>
    </xf>
    <xf numFmtId="0" fontId="1" fillId="0" borderId="8" xfId="0" applyFont="1" applyBorder="1" applyAlignment="1">
      <alignment vertical="center" wrapText="1" shrinkToFit="1"/>
    </xf>
    <xf numFmtId="0" fontId="1" fillId="0" borderId="6" xfId="0" applyFont="1" applyBorder="1" applyAlignment="1">
      <alignment vertical="center" wrapText="1" shrinkToFit="1"/>
    </xf>
    <xf numFmtId="0" fontId="3" fillId="0" borderId="6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8" xfId="0" applyFont="1" applyBorder="1" applyAlignment="1">
      <alignment vertical="center"/>
    </xf>
    <xf numFmtId="167" fontId="1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vertical="center"/>
    </xf>
    <xf numFmtId="167" fontId="1" fillId="2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6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7" fontId="3" fillId="0" borderId="1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6" fontId="3" fillId="0" borderId="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167" fontId="3" fillId="0" borderId="1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167" fontId="1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 shrinkToFit="1"/>
    </xf>
    <xf numFmtId="0" fontId="5" fillId="0" borderId="0" xfId="1" applyFont="1"/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7" fontId="3" fillId="0" borderId="6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shrinkToFit="1"/>
    </xf>
    <xf numFmtId="0" fontId="3" fillId="0" borderId="7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wrapText="1" shrinkToFit="1"/>
    </xf>
    <xf numFmtId="0" fontId="3" fillId="0" borderId="7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 shrinkToFit="1"/>
    </xf>
    <xf numFmtId="0" fontId="3" fillId="0" borderId="3" xfId="0" applyFont="1" applyBorder="1" applyAlignment="1">
      <alignment horizontal="left" wrapText="1" shrinkToFit="1"/>
    </xf>
    <xf numFmtId="0" fontId="3" fillId="0" borderId="4" xfId="0" applyFont="1" applyBorder="1" applyAlignment="1">
      <alignment horizontal="left" wrapText="1" shrinkToFi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 shrinkToFit="1"/>
    </xf>
    <xf numFmtId="0" fontId="3" fillId="0" borderId="3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wrapText="1" shrinkToFit="1"/>
    </xf>
    <xf numFmtId="0" fontId="3" fillId="0" borderId="3" xfId="0" applyFont="1" applyBorder="1" applyAlignment="1">
      <alignment horizontal="justify" wrapText="1" shrinkToFit="1"/>
    </xf>
    <xf numFmtId="0" fontId="3" fillId="0" borderId="4" xfId="0" applyFont="1" applyBorder="1" applyAlignment="1">
      <alignment horizontal="justify" wrapText="1" shrinkToFi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left" wrapText="1" shrinkToFit="1"/>
    </xf>
    <xf numFmtId="0" fontId="3" fillId="0" borderId="5" xfId="0" applyFont="1" applyBorder="1" applyAlignment="1">
      <alignment horizontal="left" wrapText="1" shrinkToFit="1"/>
    </xf>
    <xf numFmtId="167" fontId="3" fillId="0" borderId="6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0" fontId="3" fillId="0" borderId="12" xfId="0" applyFont="1" applyBorder="1" applyAlignment="1">
      <alignment horizontal="left" wrapText="1" shrinkToFit="1"/>
    </xf>
    <xf numFmtId="0" fontId="3" fillId="0" borderId="6" xfId="0" applyFont="1" applyBorder="1" applyAlignment="1">
      <alignment horizontal="left" wrapText="1" shrinkToFit="1"/>
    </xf>
    <xf numFmtId="0" fontId="3" fillId="0" borderId="9" xfId="0" applyFont="1" applyBorder="1" applyAlignment="1">
      <alignment horizontal="left" wrapText="1" shrinkToFit="1"/>
    </xf>
    <xf numFmtId="0" fontId="3" fillId="0" borderId="7" xfId="0" applyFont="1" applyBorder="1" applyAlignment="1">
      <alignment horizontal="left" wrapText="1" shrinkToFit="1"/>
    </xf>
    <xf numFmtId="0" fontId="0" fillId="0" borderId="10" xfId="0" applyBorder="1" applyAlignment="1">
      <alignment horizontal="left" wrapText="1" shrinkToFit="1"/>
    </xf>
    <xf numFmtId="0" fontId="0" fillId="0" borderId="12" xfId="0" applyBorder="1" applyAlignment="1">
      <alignment horizontal="left" wrapText="1" shrinkToFit="1"/>
    </xf>
    <xf numFmtId="0" fontId="3" fillId="0" borderId="6" xfId="0" applyFont="1" applyBorder="1" applyAlignment="1">
      <alignment horizontal="left" vertical="center" wrapText="1" shrinkToFit="1"/>
    </xf>
    <xf numFmtId="0" fontId="3" fillId="0" borderId="7" xfId="0" applyFont="1" applyBorder="1" applyAlignment="1">
      <alignment horizontal="left" vertical="center" wrapText="1" shrinkToFit="1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6" xfId="0" applyFont="1" applyBorder="1" applyAlignment="1">
      <alignment horizontal="justify" vertical="top" wrapText="1" shrinkToFit="1"/>
    </xf>
    <xf numFmtId="0" fontId="3" fillId="0" borderId="7" xfId="0" applyFont="1" applyBorder="1" applyAlignment="1">
      <alignment horizontal="justify" vertical="top" wrapText="1" shrinkToFit="1"/>
    </xf>
    <xf numFmtId="0" fontId="3" fillId="0" borderId="9" xfId="0" applyFont="1" applyBorder="1" applyAlignment="1">
      <alignment horizontal="justify" vertical="top" wrapText="1" shrinkToFit="1"/>
    </xf>
    <xf numFmtId="0" fontId="1" fillId="0" borderId="6" xfId="0" applyFont="1" applyBorder="1" applyAlignment="1">
      <alignment horizontal="justify" vertical="top" wrapText="1" shrinkToFit="1"/>
    </xf>
    <xf numFmtId="0" fontId="1" fillId="0" borderId="9" xfId="0" applyFont="1" applyBorder="1" applyAlignment="1">
      <alignment horizontal="justify" vertical="top" wrapText="1" shrinkToFit="1"/>
    </xf>
    <xf numFmtId="0" fontId="1" fillId="0" borderId="7" xfId="0" applyFont="1" applyBorder="1" applyAlignment="1">
      <alignment horizontal="justify" vertical="top" wrapText="1" shrinkToFi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9" xfId="0" applyFont="1" applyBorder="1" applyAlignment="1">
      <alignment horizontal="justify" vertical="top"/>
    </xf>
    <xf numFmtId="0" fontId="1" fillId="0" borderId="7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14" fontId="3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6" fillId="0" borderId="0" xfId="1" applyFont="1" applyAlignment="1">
      <alignment horizontal="center"/>
    </xf>
    <xf numFmtId="0" fontId="7" fillId="0" borderId="6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15" xfId="1" applyFont="1" applyBorder="1" applyAlignment="1">
      <alignment horizontal="center" vertical="center" textRotation="90" wrapText="1"/>
    </xf>
    <xf numFmtId="0" fontId="7" fillId="0" borderId="13" xfId="1" applyFont="1" applyBorder="1" applyAlignment="1">
      <alignment horizontal="center" vertical="center" textRotation="90" wrapText="1"/>
    </xf>
    <xf numFmtId="0" fontId="7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="90" zoomScaleNormal="90" workbookViewId="0">
      <selection activeCell="B8" sqref="B8"/>
    </sheetView>
  </sheetViews>
  <sheetFormatPr defaultRowHeight="14.4" x14ac:dyDescent="0.3"/>
  <cols>
    <col min="1" max="1" width="6.33203125" customWidth="1"/>
    <col min="2" max="2" width="26.5546875" customWidth="1"/>
    <col min="3" max="3" width="32.88671875" customWidth="1"/>
    <col min="4" max="4" width="7.88671875" customWidth="1"/>
    <col min="5" max="5" width="9.33203125" customWidth="1"/>
    <col min="6" max="6" width="9.44140625" customWidth="1"/>
    <col min="7" max="7" width="11.109375" customWidth="1"/>
    <col min="8" max="8" width="10.109375" bestFit="1" customWidth="1"/>
    <col min="9" max="11" width="10.44140625" bestFit="1" customWidth="1"/>
    <col min="12" max="13" width="8.6640625" customWidth="1"/>
    <col min="14" max="14" width="7.88671875" customWidth="1"/>
    <col min="15" max="15" width="8.6640625" customWidth="1"/>
  </cols>
  <sheetData>
    <row r="1" spans="1:17" ht="26.25" customHeight="1" x14ac:dyDescent="0.3">
      <c r="B1" s="164" t="s">
        <v>379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7" ht="16.2" customHeight="1" x14ac:dyDescent="0.3">
      <c r="B2" s="123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7" x14ac:dyDescent="0.3">
      <c r="B3" s="165" t="s">
        <v>349</v>
      </c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5" spans="1:17" ht="47.25" customHeight="1" x14ac:dyDescent="0.3">
      <c r="A5" s="162" t="s">
        <v>0</v>
      </c>
      <c r="B5" s="162" t="s">
        <v>1</v>
      </c>
      <c r="C5" s="162" t="s">
        <v>2</v>
      </c>
      <c r="D5" s="162" t="s">
        <v>3</v>
      </c>
      <c r="E5" s="166" t="s">
        <v>4</v>
      </c>
      <c r="F5" s="168"/>
      <c r="G5" s="166" t="s">
        <v>5</v>
      </c>
      <c r="H5" s="168"/>
      <c r="I5" s="166" t="s">
        <v>8</v>
      </c>
      <c r="J5" s="167"/>
      <c r="K5" s="167"/>
      <c r="L5" s="167"/>
      <c r="M5" s="168"/>
      <c r="N5" s="166" t="s">
        <v>13</v>
      </c>
      <c r="O5" s="167"/>
      <c r="P5" s="167"/>
      <c r="Q5" s="7"/>
    </row>
    <row r="6" spans="1:17" ht="45.75" customHeight="1" x14ac:dyDescent="0.3">
      <c r="A6" s="163"/>
      <c r="B6" s="163"/>
      <c r="C6" s="163"/>
      <c r="D6" s="163"/>
      <c r="E6" s="9" t="s">
        <v>6</v>
      </c>
      <c r="F6" s="9" t="s">
        <v>7</v>
      </c>
      <c r="G6" s="9" t="s">
        <v>6</v>
      </c>
      <c r="H6" s="9" t="s">
        <v>7</v>
      </c>
      <c r="I6" s="9" t="s">
        <v>9</v>
      </c>
      <c r="J6" s="9" t="s">
        <v>10</v>
      </c>
      <c r="K6" s="9" t="s">
        <v>17</v>
      </c>
      <c r="L6" s="9" t="s">
        <v>12</v>
      </c>
      <c r="M6" s="9" t="s">
        <v>11</v>
      </c>
      <c r="N6" s="9" t="s">
        <v>14</v>
      </c>
      <c r="O6" s="9" t="s">
        <v>15</v>
      </c>
      <c r="P6" s="10" t="s">
        <v>16</v>
      </c>
      <c r="Q6" s="7"/>
    </row>
    <row r="7" spans="1:17" s="1" customForma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11">
        <v>16</v>
      </c>
      <c r="Q7" s="12"/>
    </row>
    <row r="8" spans="1:17" ht="80.25" customHeight="1" x14ac:dyDescent="0.3">
      <c r="A8" s="25"/>
      <c r="B8" s="23" t="s">
        <v>380</v>
      </c>
      <c r="C8" s="25"/>
      <c r="D8" s="29" t="s">
        <v>112</v>
      </c>
      <c r="E8" s="29" t="s">
        <v>112</v>
      </c>
      <c r="F8" s="29" t="s">
        <v>112</v>
      </c>
      <c r="G8" s="29" t="s">
        <v>112</v>
      </c>
      <c r="H8" s="29" t="s">
        <v>112</v>
      </c>
      <c r="I8" s="124">
        <f>SUM(I9+I32+I39+I53+I57+I61)</f>
        <v>149315.70000000001</v>
      </c>
      <c r="J8" s="124">
        <f>SUM(J9+J32+J39+J53+J57+J61)</f>
        <v>165701</v>
      </c>
      <c r="K8" s="124">
        <f>SUM(K9+K32+K39+K53+K57+K61)</f>
        <v>155508.6</v>
      </c>
      <c r="L8" s="125">
        <f>(K8/I8)*100</f>
        <v>104.14752099075983</v>
      </c>
      <c r="M8" s="125">
        <f>(K8/J8)*100</f>
        <v>93.848920646224229</v>
      </c>
      <c r="N8" s="124"/>
      <c r="O8" s="124"/>
      <c r="P8" s="126"/>
      <c r="Q8" s="7"/>
    </row>
    <row r="9" spans="1:17" ht="270" customHeight="1" x14ac:dyDescent="0.3">
      <c r="A9" s="22" t="s">
        <v>18</v>
      </c>
      <c r="B9" s="28" t="s">
        <v>19</v>
      </c>
      <c r="C9" s="24" t="s">
        <v>20</v>
      </c>
      <c r="D9" s="29" t="s">
        <v>112</v>
      </c>
      <c r="E9" s="29" t="s">
        <v>112</v>
      </c>
      <c r="F9" s="29" t="s">
        <v>112</v>
      </c>
      <c r="G9" s="29" t="s">
        <v>112</v>
      </c>
      <c r="H9" s="29" t="s">
        <v>112</v>
      </c>
      <c r="I9" s="124">
        <f>SUM(I10:I30)</f>
        <v>56864.799999999996</v>
      </c>
      <c r="J9" s="127">
        <f>SUM(J10:J31)</f>
        <v>65324.9</v>
      </c>
      <c r="K9" s="127">
        <f>SUM(K10:K30)</f>
        <v>62158.1</v>
      </c>
      <c r="L9" s="125">
        <f>(K9/I9)*100</f>
        <v>109.30857050407283</v>
      </c>
      <c r="M9" s="125">
        <f>(K9/J9)*100</f>
        <v>95.152231384969582</v>
      </c>
      <c r="N9" s="124"/>
      <c r="O9" s="124"/>
      <c r="P9" s="126"/>
      <c r="Q9" s="7"/>
    </row>
    <row r="10" spans="1:17" ht="77.25" customHeight="1" x14ac:dyDescent="0.3">
      <c r="A10" s="13" t="s">
        <v>22</v>
      </c>
      <c r="B10" s="4" t="s">
        <v>23</v>
      </c>
      <c r="C10" s="142" t="s">
        <v>21</v>
      </c>
      <c r="D10" s="79"/>
      <c r="E10" s="128">
        <v>43101</v>
      </c>
      <c r="F10" s="128">
        <v>43465</v>
      </c>
      <c r="G10" s="128">
        <v>43101</v>
      </c>
      <c r="H10" s="128">
        <v>43465</v>
      </c>
      <c r="I10" s="129">
        <v>1547.8</v>
      </c>
      <c r="J10" s="129">
        <v>1901</v>
      </c>
      <c r="K10" s="129">
        <v>1575.9</v>
      </c>
      <c r="L10" s="125">
        <f>(K10/I10)*100</f>
        <v>101.81548003618039</v>
      </c>
      <c r="M10" s="125">
        <f>(K10/J10)*100</f>
        <v>82.898474487112054</v>
      </c>
      <c r="N10" s="79"/>
      <c r="O10" s="79"/>
      <c r="P10" s="58"/>
      <c r="Q10" s="7"/>
    </row>
    <row r="11" spans="1:17" ht="69.599999999999994" x14ac:dyDescent="0.3">
      <c r="A11" s="3" t="s">
        <v>24</v>
      </c>
      <c r="B11" s="15" t="s">
        <v>25</v>
      </c>
      <c r="C11" s="85" t="s">
        <v>21</v>
      </c>
      <c r="D11" s="79"/>
      <c r="E11" s="128">
        <v>43101</v>
      </c>
      <c r="F11" s="128">
        <v>43465</v>
      </c>
      <c r="G11" s="128">
        <v>43101</v>
      </c>
      <c r="H11" s="128">
        <v>43465</v>
      </c>
      <c r="I11" s="129">
        <v>27637</v>
      </c>
      <c r="J11" s="129">
        <v>34690</v>
      </c>
      <c r="K11" s="129">
        <v>32915.1</v>
      </c>
      <c r="L11" s="125">
        <f>(K11/I11)*100</f>
        <v>119.09794840250389</v>
      </c>
      <c r="M11" s="125">
        <f>(K11/J11)*100</f>
        <v>94.883539925050442</v>
      </c>
      <c r="N11" s="79"/>
      <c r="O11" s="79"/>
      <c r="P11" s="58"/>
      <c r="Q11" s="7"/>
    </row>
    <row r="12" spans="1:17" x14ac:dyDescent="0.3">
      <c r="A12" s="158" t="s">
        <v>26</v>
      </c>
      <c r="B12" s="160" t="s">
        <v>346</v>
      </c>
      <c r="C12" s="156" t="s">
        <v>21</v>
      </c>
      <c r="D12" s="148"/>
      <c r="E12" s="150">
        <v>43101</v>
      </c>
      <c r="F12" s="150">
        <v>43465</v>
      </c>
      <c r="G12" s="150">
        <v>43101</v>
      </c>
      <c r="H12" s="150">
        <v>43465</v>
      </c>
      <c r="I12" s="152">
        <v>3.5</v>
      </c>
      <c r="J12" s="152">
        <v>8</v>
      </c>
      <c r="K12" s="152">
        <v>4.5999999999999996</v>
      </c>
      <c r="L12" s="154">
        <f>(K12/I12)*100</f>
        <v>131.42857142857142</v>
      </c>
      <c r="M12" s="154">
        <f>(K12/J12)*100</f>
        <v>57.499999999999993</v>
      </c>
      <c r="N12" s="148"/>
      <c r="O12" s="148"/>
      <c r="P12" s="148"/>
      <c r="Q12" s="7"/>
    </row>
    <row r="13" spans="1:17" ht="114" customHeight="1" x14ac:dyDescent="0.3">
      <c r="A13" s="159"/>
      <c r="B13" s="161"/>
      <c r="C13" s="157"/>
      <c r="D13" s="149"/>
      <c r="E13" s="151"/>
      <c r="F13" s="151"/>
      <c r="G13" s="151"/>
      <c r="H13" s="151"/>
      <c r="I13" s="153"/>
      <c r="J13" s="153"/>
      <c r="K13" s="153"/>
      <c r="L13" s="155"/>
      <c r="M13" s="155"/>
      <c r="N13" s="149"/>
      <c r="O13" s="149"/>
      <c r="P13" s="149"/>
      <c r="Q13" s="7"/>
    </row>
    <row r="14" spans="1:17" ht="69.599999999999994" customHeight="1" x14ac:dyDescent="0.3">
      <c r="A14" s="3" t="s">
        <v>27</v>
      </c>
      <c r="B14" s="15" t="s">
        <v>28</v>
      </c>
      <c r="C14" s="85" t="s">
        <v>21</v>
      </c>
      <c r="D14" s="79"/>
      <c r="E14" s="128">
        <v>43101</v>
      </c>
      <c r="F14" s="128">
        <v>43465</v>
      </c>
      <c r="G14" s="128">
        <v>43101</v>
      </c>
      <c r="H14" s="128">
        <v>43465</v>
      </c>
      <c r="I14" s="129">
        <v>3506.2</v>
      </c>
      <c r="J14" s="129">
        <v>3521</v>
      </c>
      <c r="K14" s="129">
        <v>3519.9</v>
      </c>
      <c r="L14" s="130">
        <f>(K14/I14)*100</f>
        <v>100.39073640978837</v>
      </c>
      <c r="M14" s="130">
        <f>(K14/J14)*100</f>
        <v>99.968758875319523</v>
      </c>
      <c r="N14" s="79"/>
      <c r="O14" s="79"/>
      <c r="P14" s="58"/>
      <c r="Q14" s="7"/>
    </row>
    <row r="15" spans="1:17" ht="68.400000000000006" customHeight="1" x14ac:dyDescent="0.3">
      <c r="A15" s="3" t="s">
        <v>29</v>
      </c>
      <c r="B15" s="15" t="s">
        <v>30</v>
      </c>
      <c r="C15" s="143" t="s">
        <v>21</v>
      </c>
      <c r="D15" s="79"/>
      <c r="E15" s="128">
        <v>43101</v>
      </c>
      <c r="F15" s="128">
        <v>43465</v>
      </c>
      <c r="G15" s="128">
        <v>43101</v>
      </c>
      <c r="H15" s="128">
        <v>43465</v>
      </c>
      <c r="I15" s="129"/>
      <c r="J15" s="129">
        <v>0</v>
      </c>
      <c r="K15" s="129">
        <v>0</v>
      </c>
      <c r="L15" s="130">
        <v>0</v>
      </c>
      <c r="M15" s="130">
        <v>0</v>
      </c>
      <c r="N15" s="79"/>
      <c r="O15" s="79"/>
      <c r="P15" s="58"/>
      <c r="Q15" s="7"/>
    </row>
    <row r="16" spans="1:17" ht="70.2" customHeight="1" x14ac:dyDescent="0.3">
      <c r="A16" s="3" t="s">
        <v>31</v>
      </c>
      <c r="B16" s="15" t="s">
        <v>32</v>
      </c>
      <c r="C16" s="143" t="s">
        <v>21</v>
      </c>
      <c r="D16" s="79"/>
      <c r="E16" s="128">
        <v>43101</v>
      </c>
      <c r="F16" s="128">
        <v>43465</v>
      </c>
      <c r="G16" s="128">
        <v>43101</v>
      </c>
      <c r="H16" s="128">
        <v>43465</v>
      </c>
      <c r="I16" s="129">
        <v>7802</v>
      </c>
      <c r="J16" s="129">
        <v>8271</v>
      </c>
      <c r="K16" s="129">
        <v>7823.4</v>
      </c>
      <c r="L16" s="130">
        <f>(K16/I16)*100</f>
        <v>100.27428864393744</v>
      </c>
      <c r="M16" s="130">
        <f>(K16/J16)*100</f>
        <v>94.588320638375052</v>
      </c>
      <c r="N16" s="79"/>
      <c r="O16" s="79"/>
      <c r="P16" s="58"/>
      <c r="Q16" s="7"/>
    </row>
    <row r="17" spans="1:17" ht="55.8" x14ac:dyDescent="0.3">
      <c r="A17" s="3" t="s">
        <v>33</v>
      </c>
      <c r="B17" s="15" t="s">
        <v>34</v>
      </c>
      <c r="C17" s="143" t="s">
        <v>21</v>
      </c>
      <c r="D17" s="79"/>
      <c r="E17" s="128">
        <v>43101</v>
      </c>
      <c r="F17" s="128">
        <v>43465</v>
      </c>
      <c r="G17" s="128">
        <v>43101</v>
      </c>
      <c r="H17" s="128">
        <v>43465</v>
      </c>
      <c r="I17" s="129">
        <v>50</v>
      </c>
      <c r="J17" s="129">
        <v>68</v>
      </c>
      <c r="K17" s="129">
        <v>47.3</v>
      </c>
      <c r="L17" s="130">
        <f>(K17/I17)*100</f>
        <v>94.6</v>
      </c>
      <c r="M17" s="130">
        <f t="shared" ref="M17:M21" si="0">(K17/J17)*100</f>
        <v>69.558823529411768</v>
      </c>
      <c r="N17" s="79"/>
      <c r="O17" s="79"/>
      <c r="P17" s="58"/>
      <c r="Q17" s="7"/>
    </row>
    <row r="18" spans="1:17" ht="53.4" customHeight="1" x14ac:dyDescent="0.3">
      <c r="A18" s="13" t="s">
        <v>35</v>
      </c>
      <c r="B18" s="15" t="s">
        <v>36</v>
      </c>
      <c r="C18" s="143" t="s">
        <v>21</v>
      </c>
      <c r="D18" s="79"/>
      <c r="E18" s="128">
        <v>43101</v>
      </c>
      <c r="F18" s="128">
        <v>43465</v>
      </c>
      <c r="G18" s="128">
        <v>43101</v>
      </c>
      <c r="H18" s="128">
        <v>43465</v>
      </c>
      <c r="I18" s="129">
        <v>62</v>
      </c>
      <c r="J18" s="129">
        <v>65</v>
      </c>
      <c r="K18" s="129">
        <v>62.6</v>
      </c>
      <c r="L18" s="130">
        <f>(K18/I18)*100</f>
        <v>100.96774193548387</v>
      </c>
      <c r="M18" s="130">
        <f t="shared" si="0"/>
        <v>96.307692307692307</v>
      </c>
      <c r="N18" s="79"/>
      <c r="O18" s="79"/>
      <c r="P18" s="58"/>
      <c r="Q18" s="7"/>
    </row>
    <row r="19" spans="1:17" ht="81" customHeight="1" x14ac:dyDescent="0.3">
      <c r="A19" s="13" t="s">
        <v>37</v>
      </c>
      <c r="B19" s="15" t="s">
        <v>38</v>
      </c>
      <c r="C19" s="143" t="s">
        <v>21</v>
      </c>
      <c r="D19" s="79"/>
      <c r="E19" s="128">
        <v>43101</v>
      </c>
      <c r="F19" s="128">
        <v>43465</v>
      </c>
      <c r="G19" s="128">
        <v>43101</v>
      </c>
      <c r="H19" s="128">
        <v>43465</v>
      </c>
      <c r="I19" s="129">
        <v>0</v>
      </c>
      <c r="J19" s="129">
        <v>0</v>
      </c>
      <c r="K19" s="129">
        <v>0</v>
      </c>
      <c r="L19" s="130">
        <v>0</v>
      </c>
      <c r="M19" s="130">
        <v>0</v>
      </c>
      <c r="N19" s="79"/>
      <c r="O19" s="79"/>
      <c r="P19" s="58"/>
      <c r="Q19" s="7"/>
    </row>
    <row r="20" spans="1:17" ht="97.8" customHeight="1" x14ac:dyDescent="0.3">
      <c r="A20" s="13" t="s">
        <v>39</v>
      </c>
      <c r="B20" s="15" t="s">
        <v>40</v>
      </c>
      <c r="C20" s="143" t="s">
        <v>21</v>
      </c>
      <c r="D20" s="79"/>
      <c r="E20" s="128">
        <v>43101</v>
      </c>
      <c r="F20" s="128">
        <v>43465</v>
      </c>
      <c r="G20" s="128">
        <v>43101</v>
      </c>
      <c r="H20" s="128">
        <v>43465</v>
      </c>
      <c r="I20" s="129">
        <v>3107</v>
      </c>
      <c r="J20" s="129">
        <v>3483</v>
      </c>
      <c r="K20" s="129">
        <v>3117.2</v>
      </c>
      <c r="L20" s="130">
        <f t="shared" ref="L20:L21" si="1">(K20/I20)*100</f>
        <v>100.32829095590601</v>
      </c>
      <c r="M20" s="130">
        <f t="shared" si="0"/>
        <v>89.497559575078938</v>
      </c>
      <c r="N20" s="79"/>
      <c r="O20" s="79"/>
      <c r="P20" s="58"/>
      <c r="Q20" s="7"/>
    </row>
    <row r="21" spans="1:17" ht="71.25" customHeight="1" x14ac:dyDescent="0.3">
      <c r="A21" s="13" t="s">
        <v>41</v>
      </c>
      <c r="B21" s="15" t="s">
        <v>42</v>
      </c>
      <c r="C21" s="143" t="s">
        <v>21</v>
      </c>
      <c r="D21" s="79"/>
      <c r="E21" s="128">
        <v>43101</v>
      </c>
      <c r="F21" s="128">
        <v>43465</v>
      </c>
      <c r="G21" s="128">
        <v>43101</v>
      </c>
      <c r="H21" s="128">
        <v>43465</v>
      </c>
      <c r="I21" s="129">
        <v>85</v>
      </c>
      <c r="J21" s="129">
        <v>165</v>
      </c>
      <c r="K21" s="129">
        <v>78.5</v>
      </c>
      <c r="L21" s="130">
        <f t="shared" si="1"/>
        <v>92.352941176470594</v>
      </c>
      <c r="M21" s="130">
        <f t="shared" si="0"/>
        <v>47.575757575757578</v>
      </c>
      <c r="N21" s="79"/>
      <c r="O21" s="79"/>
      <c r="P21" s="58"/>
      <c r="Q21" s="7"/>
    </row>
    <row r="22" spans="1:17" ht="28.2" x14ac:dyDescent="0.3">
      <c r="A22" s="169" t="s">
        <v>45</v>
      </c>
      <c r="B22" s="16" t="s">
        <v>43</v>
      </c>
      <c r="C22" s="156" t="s">
        <v>21</v>
      </c>
      <c r="D22" s="148"/>
      <c r="E22" s="150">
        <v>43101</v>
      </c>
      <c r="F22" s="150">
        <v>43465</v>
      </c>
      <c r="G22" s="150">
        <v>43101</v>
      </c>
      <c r="H22" s="150">
        <v>43465</v>
      </c>
      <c r="I22" s="152">
        <v>100.1</v>
      </c>
      <c r="J22" s="152">
        <v>93</v>
      </c>
      <c r="K22" s="152">
        <v>92.4</v>
      </c>
      <c r="L22" s="154">
        <f>(K22/I22)*100</f>
        <v>92.307692307692321</v>
      </c>
      <c r="M22" s="154">
        <f>(K22/J22)*100</f>
        <v>99.354838709677423</v>
      </c>
      <c r="N22" s="148"/>
      <c r="O22" s="148"/>
      <c r="P22" s="148"/>
      <c r="Q22" s="7"/>
    </row>
    <row r="23" spans="1:17" ht="196.2" customHeight="1" x14ac:dyDescent="0.3">
      <c r="A23" s="170"/>
      <c r="B23" s="14" t="s">
        <v>44</v>
      </c>
      <c r="C23" s="157"/>
      <c r="D23" s="149"/>
      <c r="E23" s="151"/>
      <c r="F23" s="151"/>
      <c r="G23" s="151"/>
      <c r="H23" s="151"/>
      <c r="I23" s="153"/>
      <c r="J23" s="153"/>
      <c r="K23" s="153"/>
      <c r="L23" s="155"/>
      <c r="M23" s="155"/>
      <c r="N23" s="149"/>
      <c r="O23" s="149"/>
      <c r="P23" s="149"/>
      <c r="Q23" s="7"/>
    </row>
    <row r="24" spans="1:17" ht="55.8" x14ac:dyDescent="0.3">
      <c r="A24" s="13" t="s">
        <v>46</v>
      </c>
      <c r="B24" s="15" t="s">
        <v>47</v>
      </c>
      <c r="C24" s="143" t="s">
        <v>21</v>
      </c>
      <c r="D24" s="79"/>
      <c r="E24" s="128">
        <v>43101</v>
      </c>
      <c r="F24" s="128">
        <v>43465</v>
      </c>
      <c r="G24" s="128">
        <v>43101</v>
      </c>
      <c r="H24" s="128">
        <v>43465</v>
      </c>
      <c r="I24" s="129">
        <v>152.19999999999999</v>
      </c>
      <c r="J24" s="129">
        <v>169</v>
      </c>
      <c r="K24" s="129">
        <v>151.19999999999999</v>
      </c>
      <c r="L24" s="130">
        <f>(K24/I24)*100</f>
        <v>99.342969776609721</v>
      </c>
      <c r="M24" s="130">
        <f>(K24/J24)*100</f>
        <v>89.467455621301767</v>
      </c>
      <c r="N24" s="79"/>
      <c r="O24" s="79"/>
      <c r="P24" s="58"/>
      <c r="Q24" s="7"/>
    </row>
    <row r="25" spans="1:17" ht="88.5" customHeight="1" x14ac:dyDescent="0.3">
      <c r="A25" s="13" t="s">
        <v>48</v>
      </c>
      <c r="B25" s="14" t="s">
        <v>49</v>
      </c>
      <c r="C25" s="143" t="s">
        <v>21</v>
      </c>
      <c r="D25" s="79"/>
      <c r="E25" s="128">
        <v>43101</v>
      </c>
      <c r="F25" s="128">
        <v>43465</v>
      </c>
      <c r="G25" s="128">
        <v>43101</v>
      </c>
      <c r="H25" s="128">
        <v>43465</v>
      </c>
      <c r="I25" s="129">
        <v>1181</v>
      </c>
      <c r="J25" s="129">
        <v>1181</v>
      </c>
      <c r="K25" s="129">
        <v>1181</v>
      </c>
      <c r="L25" s="130">
        <f t="shared" ref="L25:L28" si="2">(K25/I25)*100</f>
        <v>100</v>
      </c>
      <c r="M25" s="130">
        <f t="shared" ref="M25:M28" si="3">(K25/J25)*100</f>
        <v>100</v>
      </c>
      <c r="N25" s="79"/>
      <c r="O25" s="79"/>
      <c r="P25" s="58"/>
      <c r="Q25" s="7"/>
    </row>
    <row r="26" spans="1:17" ht="55.8" x14ac:dyDescent="0.3">
      <c r="A26" s="13" t="s">
        <v>51</v>
      </c>
      <c r="B26" s="15" t="s">
        <v>50</v>
      </c>
      <c r="C26" s="143" t="s">
        <v>21</v>
      </c>
      <c r="D26" s="79"/>
      <c r="E26" s="128">
        <v>43101</v>
      </c>
      <c r="F26" s="128">
        <v>43465</v>
      </c>
      <c r="G26" s="128">
        <v>43101</v>
      </c>
      <c r="H26" s="128">
        <v>43465</v>
      </c>
      <c r="I26" s="131">
        <v>10635</v>
      </c>
      <c r="J26" s="131">
        <v>10661.9</v>
      </c>
      <c r="K26" s="131">
        <v>10661.4</v>
      </c>
      <c r="L26" s="130">
        <f t="shared" si="2"/>
        <v>100.24823695345557</v>
      </c>
      <c r="M26" s="130">
        <f t="shared" si="3"/>
        <v>99.995310404336934</v>
      </c>
      <c r="N26" s="132"/>
      <c r="O26" s="79"/>
      <c r="P26" s="58"/>
      <c r="Q26" s="7"/>
    </row>
    <row r="27" spans="1:17" ht="96.6" customHeight="1" x14ac:dyDescent="0.3">
      <c r="A27" s="13" t="s">
        <v>52</v>
      </c>
      <c r="B27" s="15" t="s">
        <v>53</v>
      </c>
      <c r="C27" s="143" t="s">
        <v>21</v>
      </c>
      <c r="D27" s="79"/>
      <c r="E27" s="128">
        <v>43101</v>
      </c>
      <c r="F27" s="128">
        <v>43465</v>
      </c>
      <c r="G27" s="128">
        <v>43101</v>
      </c>
      <c r="H27" s="133">
        <v>43465</v>
      </c>
      <c r="I27" s="134">
        <v>491</v>
      </c>
      <c r="J27" s="134">
        <v>491</v>
      </c>
      <c r="K27" s="134">
        <v>490.6</v>
      </c>
      <c r="L27" s="130">
        <f t="shared" si="2"/>
        <v>99.918533604887998</v>
      </c>
      <c r="M27" s="130">
        <f t="shared" si="3"/>
        <v>99.918533604887998</v>
      </c>
      <c r="N27" s="79"/>
      <c r="O27" s="79"/>
      <c r="P27" s="58"/>
      <c r="Q27" s="7"/>
    </row>
    <row r="28" spans="1:17" ht="83.4" x14ac:dyDescent="0.3">
      <c r="A28" s="13" t="s">
        <v>54</v>
      </c>
      <c r="B28" s="15" t="s">
        <v>55</v>
      </c>
      <c r="C28" s="143" t="s">
        <v>21</v>
      </c>
      <c r="D28" s="79"/>
      <c r="E28" s="128">
        <v>43101</v>
      </c>
      <c r="F28" s="128">
        <v>43465</v>
      </c>
      <c r="G28" s="128">
        <v>43101</v>
      </c>
      <c r="H28" s="133">
        <v>43465</v>
      </c>
      <c r="I28" s="134">
        <v>431</v>
      </c>
      <c r="J28" s="135">
        <v>383</v>
      </c>
      <c r="K28" s="135">
        <v>383</v>
      </c>
      <c r="L28" s="130">
        <f t="shared" si="2"/>
        <v>88.863109048723899</v>
      </c>
      <c r="M28" s="130">
        <f t="shared" si="3"/>
        <v>100</v>
      </c>
      <c r="N28" s="136"/>
      <c r="O28" s="79"/>
      <c r="P28" s="58"/>
      <c r="Q28" s="7"/>
    </row>
    <row r="29" spans="1:17" ht="195" customHeight="1" x14ac:dyDescent="0.3">
      <c r="A29" s="60" t="s">
        <v>311</v>
      </c>
      <c r="B29" s="64" t="s">
        <v>318</v>
      </c>
      <c r="C29" s="143" t="s">
        <v>312</v>
      </c>
      <c r="D29" s="79"/>
      <c r="E29" s="128">
        <v>43101</v>
      </c>
      <c r="F29" s="128">
        <v>43465</v>
      </c>
      <c r="G29" s="128">
        <v>43101</v>
      </c>
      <c r="H29" s="128">
        <v>43465</v>
      </c>
      <c r="I29" s="134"/>
      <c r="J29" s="135"/>
      <c r="K29" s="135"/>
      <c r="L29" s="137"/>
      <c r="M29" s="137"/>
      <c r="N29" s="79"/>
      <c r="O29" s="79"/>
      <c r="P29" s="58"/>
      <c r="Q29" s="7"/>
    </row>
    <row r="30" spans="1:17" ht="95.25" customHeight="1" x14ac:dyDescent="0.3">
      <c r="A30" s="13" t="s">
        <v>56</v>
      </c>
      <c r="B30" s="15" t="s">
        <v>57</v>
      </c>
      <c r="C30" s="143" t="s">
        <v>21</v>
      </c>
      <c r="D30" s="79"/>
      <c r="E30" s="128">
        <v>43101</v>
      </c>
      <c r="F30" s="128">
        <v>43465</v>
      </c>
      <c r="G30" s="128">
        <v>40909</v>
      </c>
      <c r="H30" s="128">
        <v>43465</v>
      </c>
      <c r="I30" s="129">
        <v>74</v>
      </c>
      <c r="J30" s="138">
        <v>54</v>
      </c>
      <c r="K30" s="138">
        <v>54</v>
      </c>
      <c r="L30" s="130">
        <f>(K30/I30)*100</f>
        <v>72.972972972972968</v>
      </c>
      <c r="M30" s="130">
        <f t="shared" ref="M30:M34" si="4">(K30/J30)*100</f>
        <v>100</v>
      </c>
      <c r="N30" s="79"/>
      <c r="O30" s="79"/>
      <c r="P30" s="58"/>
      <c r="Q30" s="7"/>
    </row>
    <row r="31" spans="1:17" ht="174.75" customHeight="1" x14ac:dyDescent="0.3">
      <c r="A31" s="13" t="s">
        <v>328</v>
      </c>
      <c r="B31" s="15" t="s">
        <v>329</v>
      </c>
      <c r="C31" s="143" t="s">
        <v>21</v>
      </c>
      <c r="D31" s="79"/>
      <c r="E31" s="128">
        <v>43101</v>
      </c>
      <c r="F31" s="128">
        <v>43465</v>
      </c>
      <c r="G31" s="128">
        <v>43101</v>
      </c>
      <c r="H31" s="128">
        <v>43465</v>
      </c>
      <c r="I31" s="129">
        <v>0</v>
      </c>
      <c r="J31" s="138">
        <v>120</v>
      </c>
      <c r="K31" s="138">
        <v>0</v>
      </c>
      <c r="L31" s="130"/>
      <c r="M31" s="130"/>
      <c r="N31" s="79"/>
      <c r="O31" s="79"/>
      <c r="P31" s="58"/>
      <c r="Q31" s="7"/>
    </row>
    <row r="32" spans="1:17" ht="42" x14ac:dyDescent="0.3">
      <c r="A32" s="26" t="s">
        <v>58</v>
      </c>
      <c r="B32" s="27" t="s">
        <v>59</v>
      </c>
      <c r="C32" s="124"/>
      <c r="D32" s="29" t="s">
        <v>112</v>
      </c>
      <c r="E32" s="29" t="s">
        <v>112</v>
      </c>
      <c r="F32" s="29" t="s">
        <v>112</v>
      </c>
      <c r="G32" s="29" t="s">
        <v>112</v>
      </c>
      <c r="H32" s="29" t="s">
        <v>112</v>
      </c>
      <c r="I32" s="124">
        <f>SUM(I33:I38)</f>
        <v>44136</v>
      </c>
      <c r="J32" s="124">
        <f>SUM(J33:J38)</f>
        <v>44728</v>
      </c>
      <c r="K32" s="124">
        <f>SUM(K33:K38)</f>
        <v>44312.3</v>
      </c>
      <c r="L32" s="130">
        <f t="shared" ref="L32:L34" si="5">(K32/I32)*100</f>
        <v>100.3994471633134</v>
      </c>
      <c r="M32" s="130">
        <f t="shared" si="4"/>
        <v>99.070604543015577</v>
      </c>
      <c r="N32" s="124"/>
      <c r="O32" s="124"/>
      <c r="P32" s="126"/>
      <c r="Q32" s="7"/>
    </row>
    <row r="33" spans="1:17" ht="67.8" customHeight="1" x14ac:dyDescent="0.3">
      <c r="A33" s="13" t="s">
        <v>60</v>
      </c>
      <c r="B33" s="15" t="s">
        <v>61</v>
      </c>
      <c r="C33" s="143" t="s">
        <v>21</v>
      </c>
      <c r="D33" s="79"/>
      <c r="E33" s="128">
        <v>43101</v>
      </c>
      <c r="F33" s="128">
        <v>43465</v>
      </c>
      <c r="G33" s="128">
        <v>43101</v>
      </c>
      <c r="H33" s="128">
        <v>43465</v>
      </c>
      <c r="I33" s="79">
        <v>660</v>
      </c>
      <c r="J33" s="79">
        <v>560</v>
      </c>
      <c r="K33" s="79">
        <v>533</v>
      </c>
      <c r="L33" s="130">
        <f t="shared" si="5"/>
        <v>80.757575757575765</v>
      </c>
      <c r="M33" s="130">
        <f t="shared" si="4"/>
        <v>95.178571428571416</v>
      </c>
      <c r="N33" s="79"/>
      <c r="O33" s="79"/>
      <c r="P33" s="58"/>
      <c r="Q33" s="7"/>
    </row>
    <row r="34" spans="1:17" ht="68.400000000000006" customHeight="1" x14ac:dyDescent="0.3">
      <c r="A34" s="13" t="s">
        <v>63</v>
      </c>
      <c r="B34" s="15" t="s">
        <v>62</v>
      </c>
      <c r="C34" s="143" t="s">
        <v>21</v>
      </c>
      <c r="D34" s="79"/>
      <c r="E34" s="128">
        <v>43101</v>
      </c>
      <c r="F34" s="128">
        <v>43465</v>
      </c>
      <c r="G34" s="128">
        <v>43101</v>
      </c>
      <c r="H34" s="128">
        <v>43465</v>
      </c>
      <c r="I34" s="79">
        <v>43476</v>
      </c>
      <c r="J34" s="79">
        <v>44168</v>
      </c>
      <c r="K34" s="139">
        <v>43779.3</v>
      </c>
      <c r="L34" s="130">
        <f t="shared" si="5"/>
        <v>100.6976262765664</v>
      </c>
      <c r="M34" s="130">
        <f t="shared" si="4"/>
        <v>99.119951095815978</v>
      </c>
      <c r="N34" s="79"/>
      <c r="O34" s="79"/>
      <c r="P34" s="58"/>
      <c r="Q34" s="7"/>
    </row>
    <row r="35" spans="1:17" ht="179.25" customHeight="1" x14ac:dyDescent="0.3">
      <c r="A35" s="13" t="s">
        <v>319</v>
      </c>
      <c r="B35" s="64" t="s">
        <v>320</v>
      </c>
      <c r="C35" s="143" t="s">
        <v>314</v>
      </c>
      <c r="D35" s="79"/>
      <c r="E35" s="128">
        <v>42887</v>
      </c>
      <c r="F35" s="128">
        <v>43130</v>
      </c>
      <c r="G35" s="128">
        <v>42887</v>
      </c>
      <c r="H35" s="128">
        <v>43130</v>
      </c>
      <c r="I35" s="79"/>
      <c r="J35" s="79"/>
      <c r="K35" s="139"/>
      <c r="L35" s="130"/>
      <c r="M35" s="130"/>
      <c r="N35" s="79"/>
      <c r="O35" s="79"/>
      <c r="P35" s="58"/>
      <c r="Q35" s="7"/>
    </row>
    <row r="36" spans="1:17" ht="111.75" customHeight="1" x14ac:dyDescent="0.3">
      <c r="A36" s="13" t="s">
        <v>333</v>
      </c>
      <c r="B36" s="64" t="s">
        <v>334</v>
      </c>
      <c r="C36" s="143" t="s">
        <v>314</v>
      </c>
      <c r="D36" s="79"/>
      <c r="E36" s="128">
        <v>43236</v>
      </c>
      <c r="F36" s="128">
        <v>43404</v>
      </c>
      <c r="G36" s="128">
        <v>43236</v>
      </c>
      <c r="H36" s="128">
        <v>43404</v>
      </c>
      <c r="I36" s="79"/>
      <c r="J36" s="79"/>
      <c r="K36" s="139"/>
      <c r="L36" s="130"/>
      <c r="M36" s="130"/>
      <c r="N36" s="79"/>
      <c r="O36" s="79"/>
      <c r="P36" s="58"/>
      <c r="Q36" s="7"/>
    </row>
    <row r="37" spans="1:17" ht="111.75" customHeight="1" x14ac:dyDescent="0.3">
      <c r="A37" s="13" t="s">
        <v>335</v>
      </c>
      <c r="B37" s="64" t="s">
        <v>336</v>
      </c>
      <c r="C37" s="143" t="s">
        <v>314</v>
      </c>
      <c r="D37" s="79"/>
      <c r="E37" s="128">
        <v>43271</v>
      </c>
      <c r="F37" s="128">
        <v>43455</v>
      </c>
      <c r="G37" s="128">
        <v>43271</v>
      </c>
      <c r="H37" s="128">
        <v>43455</v>
      </c>
      <c r="I37" s="79"/>
      <c r="J37" s="79"/>
      <c r="K37" s="139"/>
      <c r="L37" s="130"/>
      <c r="M37" s="130"/>
      <c r="N37" s="79"/>
      <c r="O37" s="79"/>
      <c r="P37" s="58"/>
      <c r="Q37" s="7"/>
    </row>
    <row r="38" spans="1:17" ht="80.400000000000006" customHeight="1" x14ac:dyDescent="0.3">
      <c r="A38" s="13" t="s">
        <v>64</v>
      </c>
      <c r="B38" s="15" t="s">
        <v>65</v>
      </c>
      <c r="C38" s="143" t="s">
        <v>21</v>
      </c>
      <c r="D38" s="79"/>
      <c r="E38" s="128">
        <v>43101</v>
      </c>
      <c r="F38" s="128">
        <v>43465</v>
      </c>
      <c r="G38" s="128">
        <v>43101</v>
      </c>
      <c r="H38" s="128">
        <v>43465</v>
      </c>
      <c r="I38" s="79">
        <v>0</v>
      </c>
      <c r="J38" s="79">
        <v>0</v>
      </c>
      <c r="K38" s="79">
        <v>0</v>
      </c>
      <c r="L38" s="130">
        <v>0</v>
      </c>
      <c r="M38" s="130">
        <v>0</v>
      </c>
      <c r="N38" s="79"/>
      <c r="O38" s="79"/>
      <c r="P38" s="58"/>
      <c r="Q38" s="7"/>
    </row>
    <row r="39" spans="1:17" ht="42" x14ac:dyDescent="0.3">
      <c r="A39" s="26" t="s">
        <v>67</v>
      </c>
      <c r="B39" s="27" t="s">
        <v>66</v>
      </c>
      <c r="C39" s="30" t="s">
        <v>21</v>
      </c>
      <c r="D39" s="124"/>
      <c r="E39" s="29" t="s">
        <v>112</v>
      </c>
      <c r="F39" s="29" t="s">
        <v>112</v>
      </c>
      <c r="G39" s="29" t="s">
        <v>112</v>
      </c>
      <c r="H39" s="29" t="s">
        <v>112</v>
      </c>
      <c r="I39" s="124">
        <f>SUM(I40:I52)</f>
        <v>37468.199999999997</v>
      </c>
      <c r="J39" s="124">
        <f>SUM(J40:J52)</f>
        <v>44580.800000000003</v>
      </c>
      <c r="K39" s="124">
        <f>SUM(K40:K52)</f>
        <v>38138.499999999993</v>
      </c>
      <c r="L39" s="125">
        <f>(K39/I39)*100</f>
        <v>101.78898372486533</v>
      </c>
      <c r="M39" s="125">
        <f>(K39/J39)*100</f>
        <v>85.549160176578226</v>
      </c>
      <c r="N39" s="124"/>
      <c r="O39" s="124"/>
      <c r="P39" s="126"/>
      <c r="Q39" s="7"/>
    </row>
    <row r="40" spans="1:17" ht="63" customHeight="1" x14ac:dyDescent="0.3">
      <c r="A40" s="17" t="s">
        <v>68</v>
      </c>
      <c r="B40" s="15" t="s">
        <v>69</v>
      </c>
      <c r="C40" s="143" t="s">
        <v>21</v>
      </c>
      <c r="D40" s="79"/>
      <c r="E40" s="128">
        <v>43101</v>
      </c>
      <c r="F40" s="128">
        <v>43465</v>
      </c>
      <c r="G40" s="128">
        <v>43101</v>
      </c>
      <c r="H40" s="128">
        <v>43465</v>
      </c>
      <c r="I40" s="79">
        <v>5605.2</v>
      </c>
      <c r="J40" s="79">
        <v>8733</v>
      </c>
      <c r="K40" s="79">
        <v>6081.9</v>
      </c>
      <c r="L40" s="125">
        <f t="shared" ref="L40:L48" si="6">(K40/I40)*100</f>
        <v>108.50460286876471</v>
      </c>
      <c r="M40" s="125">
        <f>(K40/J40)*100</f>
        <v>69.642734455513562</v>
      </c>
      <c r="N40" s="79"/>
      <c r="O40" s="79"/>
      <c r="P40" s="79"/>
    </row>
    <row r="41" spans="1:17" ht="139.19999999999999" customHeight="1" x14ac:dyDescent="0.3">
      <c r="A41" s="17" t="s">
        <v>70</v>
      </c>
      <c r="B41" s="15" t="s">
        <v>71</v>
      </c>
      <c r="C41" s="143" t="s">
        <v>21</v>
      </c>
      <c r="D41" s="79"/>
      <c r="E41" s="128">
        <v>43101</v>
      </c>
      <c r="F41" s="128">
        <v>43465</v>
      </c>
      <c r="G41" s="128">
        <v>43101</v>
      </c>
      <c r="H41" s="128">
        <v>43465</v>
      </c>
      <c r="I41" s="79">
        <v>5890.4</v>
      </c>
      <c r="J41" s="79">
        <v>5919</v>
      </c>
      <c r="K41" s="79">
        <v>5919</v>
      </c>
      <c r="L41" s="125">
        <f t="shared" si="6"/>
        <v>100.48553578704333</v>
      </c>
      <c r="M41" s="125">
        <f t="shared" ref="M41:M49" si="7">(K41/J41)*100</f>
        <v>100</v>
      </c>
      <c r="N41" s="79"/>
      <c r="O41" s="79"/>
      <c r="P41" s="79"/>
    </row>
    <row r="42" spans="1:17" ht="127.8" customHeight="1" x14ac:dyDescent="0.3">
      <c r="A42" s="17" t="s">
        <v>72</v>
      </c>
      <c r="B42" s="14" t="s">
        <v>73</v>
      </c>
      <c r="C42" s="143" t="s">
        <v>21</v>
      </c>
      <c r="D42" s="79"/>
      <c r="E42" s="128">
        <v>43101</v>
      </c>
      <c r="F42" s="128">
        <v>43465</v>
      </c>
      <c r="G42" s="128">
        <v>43101</v>
      </c>
      <c r="H42" s="128">
        <v>43465</v>
      </c>
      <c r="I42" s="79">
        <v>466.6</v>
      </c>
      <c r="J42" s="79">
        <v>505</v>
      </c>
      <c r="K42" s="79">
        <v>483.6</v>
      </c>
      <c r="L42" s="125">
        <f t="shared" si="6"/>
        <v>103.64337762537505</v>
      </c>
      <c r="M42" s="125">
        <f t="shared" si="7"/>
        <v>95.762376237623769</v>
      </c>
      <c r="N42" s="79"/>
      <c r="O42" s="79"/>
      <c r="P42" s="79"/>
    </row>
    <row r="43" spans="1:17" ht="112.8" customHeight="1" x14ac:dyDescent="0.3">
      <c r="A43" s="17" t="s">
        <v>74</v>
      </c>
      <c r="B43" s="15" t="s">
        <v>75</v>
      </c>
      <c r="C43" s="143" t="s">
        <v>21</v>
      </c>
      <c r="D43" s="79"/>
      <c r="E43" s="128">
        <v>43101</v>
      </c>
      <c r="F43" s="128">
        <v>43465</v>
      </c>
      <c r="G43" s="128">
        <v>43101</v>
      </c>
      <c r="H43" s="128">
        <v>43465</v>
      </c>
      <c r="I43" s="79">
        <v>13058.1</v>
      </c>
      <c r="J43" s="79">
        <v>13737</v>
      </c>
      <c r="K43" s="79">
        <v>13172</v>
      </c>
      <c r="L43" s="125">
        <f t="shared" si="6"/>
        <v>100.87225553487873</v>
      </c>
      <c r="M43" s="125">
        <f t="shared" si="7"/>
        <v>95.887020455703578</v>
      </c>
      <c r="N43" s="79"/>
      <c r="O43" s="79"/>
      <c r="P43" s="79"/>
    </row>
    <row r="44" spans="1:17" ht="126.6" customHeight="1" x14ac:dyDescent="0.3">
      <c r="A44" s="17" t="s">
        <v>77</v>
      </c>
      <c r="B44" s="15" t="s">
        <v>76</v>
      </c>
      <c r="C44" s="143" t="s">
        <v>21</v>
      </c>
      <c r="D44" s="79"/>
      <c r="E44" s="128">
        <v>43101</v>
      </c>
      <c r="F44" s="128">
        <v>43465</v>
      </c>
      <c r="G44" s="128">
        <v>43101</v>
      </c>
      <c r="H44" s="128">
        <v>43465</v>
      </c>
      <c r="I44" s="79">
        <v>279.2</v>
      </c>
      <c r="J44" s="79">
        <v>843</v>
      </c>
      <c r="K44" s="79">
        <v>279.10000000000002</v>
      </c>
      <c r="L44" s="125">
        <f t="shared" si="6"/>
        <v>99.96418338108883</v>
      </c>
      <c r="M44" s="125">
        <f t="shared" si="7"/>
        <v>33.107947805456703</v>
      </c>
      <c r="N44" s="79"/>
      <c r="O44" s="79"/>
      <c r="P44" s="79"/>
    </row>
    <row r="45" spans="1:17" ht="99.6" customHeight="1" x14ac:dyDescent="0.3">
      <c r="A45" s="17" t="s">
        <v>321</v>
      </c>
      <c r="B45" s="15" t="s">
        <v>322</v>
      </c>
      <c r="C45" s="143" t="s">
        <v>21</v>
      </c>
      <c r="D45" s="79"/>
      <c r="E45" s="128">
        <v>43101</v>
      </c>
      <c r="F45" s="128">
        <v>43465</v>
      </c>
      <c r="G45" s="128">
        <v>43101</v>
      </c>
      <c r="H45" s="128">
        <v>43465</v>
      </c>
      <c r="I45" s="79">
        <v>1484.3</v>
      </c>
      <c r="J45" s="79">
        <v>1528.8</v>
      </c>
      <c r="K45" s="79">
        <v>1528.8</v>
      </c>
      <c r="L45" s="125">
        <f t="shared" si="6"/>
        <v>102.99804621707203</v>
      </c>
      <c r="M45" s="125">
        <f t="shared" si="7"/>
        <v>100</v>
      </c>
      <c r="N45" s="79"/>
      <c r="O45" s="79"/>
      <c r="P45" s="79"/>
    </row>
    <row r="46" spans="1:17" ht="72" customHeight="1" x14ac:dyDescent="0.3">
      <c r="A46" s="17" t="s">
        <v>79</v>
      </c>
      <c r="B46" s="14" t="s">
        <v>78</v>
      </c>
      <c r="C46" s="143" t="s">
        <v>21</v>
      </c>
      <c r="D46" s="79"/>
      <c r="E46" s="128">
        <v>43101</v>
      </c>
      <c r="F46" s="128">
        <v>43465</v>
      </c>
      <c r="G46" s="128">
        <v>43101</v>
      </c>
      <c r="H46" s="128">
        <v>43465</v>
      </c>
      <c r="I46" s="79">
        <v>2804.2</v>
      </c>
      <c r="J46" s="79">
        <v>3500</v>
      </c>
      <c r="K46" s="79">
        <v>2806.1</v>
      </c>
      <c r="L46" s="125">
        <f t="shared" si="6"/>
        <v>100.06775550959274</v>
      </c>
      <c r="M46" s="125">
        <f t="shared" si="7"/>
        <v>80.174285714285702</v>
      </c>
      <c r="N46" s="79"/>
      <c r="O46" s="79"/>
      <c r="P46" s="79"/>
    </row>
    <row r="47" spans="1:17" ht="102.75" customHeight="1" x14ac:dyDescent="0.3">
      <c r="A47" s="17" t="s">
        <v>81</v>
      </c>
      <c r="B47" s="15" t="s">
        <v>80</v>
      </c>
      <c r="C47" s="143" t="s">
        <v>21</v>
      </c>
      <c r="D47" s="79"/>
      <c r="E47" s="128">
        <v>43101</v>
      </c>
      <c r="F47" s="128">
        <v>43465</v>
      </c>
      <c r="G47" s="128">
        <v>43101</v>
      </c>
      <c r="H47" s="128">
        <v>43465</v>
      </c>
      <c r="I47" s="79">
        <v>2165</v>
      </c>
      <c r="J47" s="79">
        <v>3686</v>
      </c>
      <c r="K47" s="79">
        <v>2183.4</v>
      </c>
      <c r="L47" s="125">
        <f t="shared" si="6"/>
        <v>100.8498845265589</v>
      </c>
      <c r="M47" s="125">
        <f t="shared" si="7"/>
        <v>59.234943027672273</v>
      </c>
      <c r="N47" s="79"/>
      <c r="O47" s="79"/>
      <c r="P47" s="79"/>
    </row>
    <row r="48" spans="1:17" ht="97.2" customHeight="1" x14ac:dyDescent="0.3">
      <c r="A48" s="17" t="s">
        <v>83</v>
      </c>
      <c r="B48" s="14" t="s">
        <v>82</v>
      </c>
      <c r="C48" s="143" t="s">
        <v>21</v>
      </c>
      <c r="D48" s="79"/>
      <c r="E48" s="128">
        <v>43101</v>
      </c>
      <c r="F48" s="128">
        <v>43465</v>
      </c>
      <c r="G48" s="128">
        <v>43101</v>
      </c>
      <c r="H48" s="128">
        <v>43465</v>
      </c>
      <c r="I48" s="79">
        <v>33.5</v>
      </c>
      <c r="J48" s="79">
        <v>34</v>
      </c>
      <c r="K48" s="79">
        <v>33.5</v>
      </c>
      <c r="L48" s="125">
        <f t="shared" si="6"/>
        <v>100</v>
      </c>
      <c r="M48" s="125">
        <f t="shared" si="7"/>
        <v>98.529411764705884</v>
      </c>
      <c r="N48" s="79"/>
      <c r="O48" s="79"/>
      <c r="P48" s="79"/>
    </row>
    <row r="49" spans="1:16" ht="126" customHeight="1" x14ac:dyDescent="0.3">
      <c r="A49" s="17" t="s">
        <v>85</v>
      </c>
      <c r="B49" s="15" t="s">
        <v>84</v>
      </c>
      <c r="C49" s="143" t="s">
        <v>21</v>
      </c>
      <c r="D49" s="79"/>
      <c r="E49" s="128">
        <v>43101</v>
      </c>
      <c r="F49" s="128">
        <v>43465</v>
      </c>
      <c r="G49" s="128">
        <v>43101</v>
      </c>
      <c r="H49" s="128">
        <v>43465</v>
      </c>
      <c r="I49" s="79">
        <v>12</v>
      </c>
      <c r="J49" s="79">
        <v>24</v>
      </c>
      <c r="K49" s="79">
        <v>12.1</v>
      </c>
      <c r="L49" s="125">
        <v>0</v>
      </c>
      <c r="M49" s="125">
        <f t="shared" si="7"/>
        <v>50.416666666666664</v>
      </c>
      <c r="N49" s="79"/>
      <c r="O49" s="79"/>
      <c r="P49" s="79"/>
    </row>
    <row r="50" spans="1:16" ht="85.8" customHeight="1" x14ac:dyDescent="0.3">
      <c r="A50" s="17" t="s">
        <v>313</v>
      </c>
      <c r="B50" s="64" t="s">
        <v>317</v>
      </c>
      <c r="C50" s="143" t="s">
        <v>314</v>
      </c>
      <c r="D50" s="79"/>
      <c r="E50" s="128">
        <v>42736</v>
      </c>
      <c r="F50" s="128">
        <v>43190</v>
      </c>
      <c r="G50" s="128">
        <v>42736</v>
      </c>
      <c r="H50" s="128">
        <v>43190</v>
      </c>
      <c r="I50" s="79"/>
      <c r="J50" s="79"/>
      <c r="K50" s="79"/>
      <c r="L50" s="130"/>
      <c r="M50" s="130"/>
      <c r="N50" s="79"/>
      <c r="O50" s="79"/>
      <c r="P50" s="79"/>
    </row>
    <row r="51" spans="1:16" ht="57" customHeight="1" x14ac:dyDescent="0.3">
      <c r="A51" s="17" t="s">
        <v>87</v>
      </c>
      <c r="B51" s="14" t="s">
        <v>86</v>
      </c>
      <c r="C51" s="143" t="s">
        <v>21</v>
      </c>
      <c r="D51" s="79"/>
      <c r="E51" s="128">
        <v>43101</v>
      </c>
      <c r="F51" s="128">
        <v>43465</v>
      </c>
      <c r="G51" s="128">
        <v>43101</v>
      </c>
      <c r="H51" s="128">
        <v>43465</v>
      </c>
      <c r="I51" s="79">
        <v>5056</v>
      </c>
      <c r="J51" s="139">
        <v>5362</v>
      </c>
      <c r="K51" s="139">
        <v>4993.3</v>
      </c>
      <c r="L51" s="130">
        <f>(K51/I51)*100</f>
        <v>98.75988924050634</v>
      </c>
      <c r="M51" s="130">
        <f>(K51/J51)*100</f>
        <v>93.123834390152922</v>
      </c>
      <c r="N51" s="79"/>
      <c r="O51" s="79"/>
      <c r="P51" s="79"/>
    </row>
    <row r="52" spans="1:16" ht="54.6" customHeight="1" x14ac:dyDescent="0.3">
      <c r="A52" s="17" t="s">
        <v>88</v>
      </c>
      <c r="B52" s="15" t="s">
        <v>89</v>
      </c>
      <c r="C52" s="143" t="s">
        <v>21</v>
      </c>
      <c r="D52" s="79"/>
      <c r="E52" s="128">
        <v>43101</v>
      </c>
      <c r="F52" s="128">
        <v>43465</v>
      </c>
      <c r="G52" s="128">
        <v>43101</v>
      </c>
      <c r="H52" s="128">
        <v>43465</v>
      </c>
      <c r="I52" s="79">
        <v>613.70000000000005</v>
      </c>
      <c r="J52" s="79">
        <v>709</v>
      </c>
      <c r="K52" s="79">
        <v>645.70000000000005</v>
      </c>
      <c r="L52" s="130">
        <f>(K52/I52)*100</f>
        <v>105.21427407528108</v>
      </c>
      <c r="M52" s="130">
        <f>(K52/J52)*100</f>
        <v>91.071932299012701</v>
      </c>
      <c r="N52" s="79"/>
      <c r="O52" s="79"/>
      <c r="P52" s="79"/>
    </row>
    <row r="53" spans="1:16" ht="97.2" x14ac:dyDescent="0.3">
      <c r="A53" s="26" t="s">
        <v>91</v>
      </c>
      <c r="B53" s="27" t="s">
        <v>90</v>
      </c>
      <c r="C53" s="30" t="s">
        <v>21</v>
      </c>
      <c r="D53" s="124"/>
      <c r="E53" s="31" t="s">
        <v>112</v>
      </c>
      <c r="F53" s="31" t="s">
        <v>112</v>
      </c>
      <c r="G53" s="31" t="s">
        <v>112</v>
      </c>
      <c r="H53" s="31" t="s">
        <v>112</v>
      </c>
      <c r="I53" s="124">
        <f>SUM(I54:I55)</f>
        <v>1489</v>
      </c>
      <c r="J53" s="124">
        <f>SUM(J54:J55)</f>
        <v>1534</v>
      </c>
      <c r="K53" s="124">
        <f>SUM(K54:K55)</f>
        <v>1534</v>
      </c>
      <c r="L53" s="140">
        <f>(K53/I53)*100</f>
        <v>103.02216252518468</v>
      </c>
      <c r="M53" s="140">
        <f t="shared" ref="M53:M55" si="8">(K53/J53)*100</f>
        <v>100</v>
      </c>
      <c r="N53" s="124"/>
      <c r="O53" s="124"/>
      <c r="P53" s="124"/>
    </row>
    <row r="54" spans="1:16" ht="181.8" customHeight="1" x14ac:dyDescent="0.3">
      <c r="A54" s="17" t="s">
        <v>93</v>
      </c>
      <c r="B54" s="14" t="s">
        <v>92</v>
      </c>
      <c r="C54" s="143" t="s">
        <v>21</v>
      </c>
      <c r="D54" s="79"/>
      <c r="E54" s="128">
        <v>43101</v>
      </c>
      <c r="F54" s="128">
        <v>43465</v>
      </c>
      <c r="G54" s="128">
        <v>43101</v>
      </c>
      <c r="H54" s="128">
        <v>43465</v>
      </c>
      <c r="I54" s="79">
        <v>1384</v>
      </c>
      <c r="J54" s="139">
        <v>1429</v>
      </c>
      <c r="K54" s="139">
        <v>1429</v>
      </c>
      <c r="L54" s="140">
        <f>(K54/I54)*100</f>
        <v>103.2514450867052</v>
      </c>
      <c r="M54" s="140">
        <f t="shared" si="8"/>
        <v>100</v>
      </c>
      <c r="N54" s="79"/>
      <c r="O54" s="79"/>
      <c r="P54" s="79"/>
    </row>
    <row r="55" spans="1:16" ht="112.8" customHeight="1" x14ac:dyDescent="0.3">
      <c r="A55" s="17" t="s">
        <v>94</v>
      </c>
      <c r="B55" s="15" t="s">
        <v>95</v>
      </c>
      <c r="C55" s="143" t="s">
        <v>21</v>
      </c>
      <c r="D55" s="79"/>
      <c r="E55" s="128">
        <v>43101</v>
      </c>
      <c r="F55" s="128">
        <v>43465</v>
      </c>
      <c r="G55" s="128">
        <v>43101</v>
      </c>
      <c r="H55" s="128">
        <v>43465</v>
      </c>
      <c r="I55" s="79">
        <v>105</v>
      </c>
      <c r="J55" s="139">
        <v>105</v>
      </c>
      <c r="K55" s="139">
        <v>105</v>
      </c>
      <c r="L55" s="140">
        <f>(K55/I55)*100</f>
        <v>100</v>
      </c>
      <c r="M55" s="140">
        <f t="shared" si="8"/>
        <v>100</v>
      </c>
      <c r="N55" s="79"/>
      <c r="O55" s="79"/>
      <c r="P55" s="79"/>
    </row>
    <row r="56" spans="1:16" ht="123" customHeight="1" x14ac:dyDescent="0.3">
      <c r="A56" s="17" t="s">
        <v>315</v>
      </c>
      <c r="B56" s="64" t="s">
        <v>337</v>
      </c>
      <c r="C56" s="143" t="s">
        <v>316</v>
      </c>
      <c r="D56" s="79"/>
      <c r="E56" s="128">
        <v>43082</v>
      </c>
      <c r="F56" s="128">
        <v>43448</v>
      </c>
      <c r="G56" s="128">
        <v>43082</v>
      </c>
      <c r="H56" s="128">
        <v>43448</v>
      </c>
      <c r="I56" s="79"/>
      <c r="J56" s="139"/>
      <c r="K56" s="139"/>
      <c r="L56" s="130"/>
      <c r="M56" s="130"/>
      <c r="N56" s="79"/>
      <c r="O56" s="79"/>
      <c r="P56" s="79"/>
    </row>
    <row r="57" spans="1:16" ht="69.599999999999994" x14ac:dyDescent="0.3">
      <c r="A57" s="26" t="s">
        <v>97</v>
      </c>
      <c r="B57" s="27" t="s">
        <v>96</v>
      </c>
      <c r="C57" s="124"/>
      <c r="D57" s="124"/>
      <c r="E57" s="29" t="s">
        <v>112</v>
      </c>
      <c r="F57" s="29" t="s">
        <v>112</v>
      </c>
      <c r="G57" s="29" t="s">
        <v>112</v>
      </c>
      <c r="H57" s="29" t="s">
        <v>112</v>
      </c>
      <c r="I57" s="124">
        <f>I58+I60</f>
        <v>330</v>
      </c>
      <c r="J57" s="124">
        <f t="shared" ref="J57:K57" si="9">J58+J60</f>
        <v>338</v>
      </c>
      <c r="K57" s="124">
        <f t="shared" si="9"/>
        <v>338</v>
      </c>
      <c r="L57" s="140">
        <f>(K57/I57)*100</f>
        <v>102.42424242424242</v>
      </c>
      <c r="M57" s="140">
        <f>(K57/J57)*100</f>
        <v>100</v>
      </c>
      <c r="N57" s="124"/>
      <c r="O57" s="124"/>
      <c r="P57" s="124"/>
    </row>
    <row r="58" spans="1:16" ht="83.4" x14ac:dyDescent="0.3">
      <c r="A58" s="17" t="s">
        <v>99</v>
      </c>
      <c r="B58" s="15" t="s">
        <v>98</v>
      </c>
      <c r="C58" s="79"/>
      <c r="D58" s="79"/>
      <c r="E58" s="128">
        <v>43101</v>
      </c>
      <c r="F58" s="128">
        <v>43465</v>
      </c>
      <c r="G58" s="128">
        <v>43101</v>
      </c>
      <c r="H58" s="128">
        <v>43465</v>
      </c>
      <c r="I58" s="79">
        <v>179</v>
      </c>
      <c r="J58" s="139">
        <v>179</v>
      </c>
      <c r="K58" s="139">
        <v>179</v>
      </c>
      <c r="L58" s="140">
        <f t="shared" ref="L58:L60" si="10">(K58/I58)*100</f>
        <v>100</v>
      </c>
      <c r="M58" s="140">
        <f t="shared" ref="M58:M60" si="11">(K58/J58)*100</f>
        <v>100</v>
      </c>
      <c r="N58" s="79"/>
      <c r="O58" s="79"/>
      <c r="P58" s="79"/>
    </row>
    <row r="59" spans="1:16" ht="97.2" x14ac:dyDescent="0.3">
      <c r="A59" s="17" t="s">
        <v>338</v>
      </c>
      <c r="B59" s="15" t="s">
        <v>339</v>
      </c>
      <c r="C59" s="79"/>
      <c r="D59" s="79"/>
      <c r="E59" s="128">
        <v>43040</v>
      </c>
      <c r="F59" s="128">
        <v>43404</v>
      </c>
      <c r="G59" s="128">
        <v>43040</v>
      </c>
      <c r="H59" s="128">
        <v>43404</v>
      </c>
      <c r="I59" s="79"/>
      <c r="J59" s="139"/>
      <c r="K59" s="139"/>
      <c r="L59" s="140"/>
      <c r="M59" s="140"/>
      <c r="N59" s="79"/>
      <c r="O59" s="79"/>
      <c r="P59" s="79"/>
    </row>
    <row r="60" spans="1:16" ht="69.599999999999994" x14ac:dyDescent="0.3">
      <c r="A60" s="17" t="s">
        <v>309</v>
      </c>
      <c r="B60" s="15" t="s">
        <v>310</v>
      </c>
      <c r="C60" s="79"/>
      <c r="D60" s="79"/>
      <c r="E60" s="128">
        <v>43101</v>
      </c>
      <c r="F60" s="128">
        <v>43465</v>
      </c>
      <c r="G60" s="128">
        <v>43101</v>
      </c>
      <c r="H60" s="128">
        <v>43465</v>
      </c>
      <c r="I60" s="79">
        <v>151</v>
      </c>
      <c r="J60" s="79">
        <v>159</v>
      </c>
      <c r="K60" s="79">
        <v>159</v>
      </c>
      <c r="L60" s="140">
        <f t="shared" si="10"/>
        <v>105.29801324503312</v>
      </c>
      <c r="M60" s="140">
        <f t="shared" si="11"/>
        <v>100</v>
      </c>
      <c r="N60" s="79"/>
      <c r="O60" s="79"/>
      <c r="P60" s="79"/>
    </row>
    <row r="61" spans="1:16" ht="55.8" x14ac:dyDescent="0.3">
      <c r="A61" s="26" t="s">
        <v>101</v>
      </c>
      <c r="B61" s="27" t="s">
        <v>100</v>
      </c>
      <c r="C61" s="124"/>
      <c r="D61" s="124"/>
      <c r="E61" s="124" t="s">
        <v>112</v>
      </c>
      <c r="F61" s="124" t="s">
        <v>112</v>
      </c>
      <c r="G61" s="124" t="s">
        <v>112</v>
      </c>
      <c r="H61" s="124" t="s">
        <v>112</v>
      </c>
      <c r="I61" s="124">
        <f>SUM(I62:I67)</f>
        <v>9027.6999999999989</v>
      </c>
      <c r="J61" s="124">
        <f t="shared" ref="J61:K61" si="12">SUM(J62:J67)</f>
        <v>9195.2999999999993</v>
      </c>
      <c r="K61" s="124">
        <f t="shared" si="12"/>
        <v>9027.6999999999989</v>
      </c>
      <c r="L61" s="140">
        <f>(K61/I61)*100</f>
        <v>100</v>
      </c>
      <c r="M61" s="140">
        <f>(K61/J61)*100</f>
        <v>98.177329722793161</v>
      </c>
      <c r="N61" s="124"/>
      <c r="O61" s="124"/>
      <c r="P61" s="124"/>
    </row>
    <row r="62" spans="1:16" ht="76.8" customHeight="1" x14ac:dyDescent="0.3">
      <c r="A62" s="17" t="s">
        <v>103</v>
      </c>
      <c r="B62" s="18" t="s">
        <v>102</v>
      </c>
      <c r="C62" s="79"/>
      <c r="D62" s="79"/>
      <c r="E62" s="128">
        <v>43101</v>
      </c>
      <c r="F62" s="128">
        <v>43465</v>
      </c>
      <c r="G62" s="128">
        <v>43101</v>
      </c>
      <c r="H62" s="128">
        <v>43465</v>
      </c>
      <c r="I62" s="79">
        <v>6775</v>
      </c>
      <c r="J62" s="79">
        <v>6775</v>
      </c>
      <c r="K62" s="79">
        <v>6775</v>
      </c>
      <c r="L62" s="140">
        <f t="shared" ref="L62:L67" si="13">(K62/I62)*100</f>
        <v>100</v>
      </c>
      <c r="M62" s="140">
        <f t="shared" ref="M62:M67" si="14">(K62/J62)*100</f>
        <v>100</v>
      </c>
      <c r="N62" s="79"/>
      <c r="O62" s="79"/>
      <c r="P62" s="79"/>
    </row>
    <row r="63" spans="1:16" ht="113.4" customHeight="1" x14ac:dyDescent="0.3">
      <c r="A63" s="17" t="s">
        <v>104</v>
      </c>
      <c r="B63" s="14" t="s">
        <v>105</v>
      </c>
      <c r="C63" s="79"/>
      <c r="D63" s="79"/>
      <c r="E63" s="128">
        <v>43101</v>
      </c>
      <c r="F63" s="128">
        <v>43465</v>
      </c>
      <c r="G63" s="128">
        <v>43101</v>
      </c>
      <c r="H63" s="128">
        <v>43465</v>
      </c>
      <c r="I63" s="79">
        <v>658</v>
      </c>
      <c r="J63" s="79">
        <v>658</v>
      </c>
      <c r="K63" s="79">
        <v>658</v>
      </c>
      <c r="L63" s="140">
        <f t="shared" si="13"/>
        <v>100</v>
      </c>
      <c r="M63" s="140">
        <f t="shared" si="14"/>
        <v>100</v>
      </c>
      <c r="N63" s="79"/>
      <c r="O63" s="79"/>
      <c r="P63" s="79"/>
    </row>
    <row r="64" spans="1:16" ht="70.2" customHeight="1" x14ac:dyDescent="0.3">
      <c r="A64" s="17" t="s">
        <v>106</v>
      </c>
      <c r="B64" s="18" t="s">
        <v>107</v>
      </c>
      <c r="C64" s="79"/>
      <c r="D64" s="79"/>
      <c r="E64" s="128">
        <v>43101</v>
      </c>
      <c r="F64" s="128">
        <v>43465</v>
      </c>
      <c r="G64" s="128">
        <v>43101</v>
      </c>
      <c r="H64" s="128">
        <v>43465</v>
      </c>
      <c r="I64" s="79">
        <v>397</v>
      </c>
      <c r="J64" s="79">
        <v>397</v>
      </c>
      <c r="K64" s="79">
        <v>397</v>
      </c>
      <c r="L64" s="140">
        <f t="shared" si="13"/>
        <v>100</v>
      </c>
      <c r="M64" s="140">
        <f t="shared" si="14"/>
        <v>100</v>
      </c>
      <c r="N64" s="79"/>
      <c r="O64" s="79"/>
      <c r="P64" s="79"/>
    </row>
    <row r="65" spans="1:16" ht="97.8" customHeight="1" x14ac:dyDescent="0.3">
      <c r="A65" s="17" t="s">
        <v>108</v>
      </c>
      <c r="B65" s="15" t="s">
        <v>109</v>
      </c>
      <c r="C65" s="79"/>
      <c r="D65" s="79"/>
      <c r="E65" s="128">
        <v>43101</v>
      </c>
      <c r="F65" s="128">
        <v>43465</v>
      </c>
      <c r="G65" s="128">
        <v>43101</v>
      </c>
      <c r="H65" s="128">
        <v>43465</v>
      </c>
      <c r="I65" s="79">
        <v>1141</v>
      </c>
      <c r="J65" s="79">
        <v>1141</v>
      </c>
      <c r="K65" s="79">
        <v>1141</v>
      </c>
      <c r="L65" s="140">
        <f t="shared" si="13"/>
        <v>100</v>
      </c>
      <c r="M65" s="140">
        <f t="shared" si="14"/>
        <v>100</v>
      </c>
      <c r="N65" s="79"/>
      <c r="O65" s="79"/>
      <c r="P65" s="79"/>
    </row>
    <row r="66" spans="1:16" ht="54.6" customHeight="1" x14ac:dyDescent="0.3">
      <c r="A66" s="20" t="s">
        <v>110</v>
      </c>
      <c r="B66" s="21" t="s">
        <v>111</v>
      </c>
      <c r="C66" s="132"/>
      <c r="D66" s="132"/>
      <c r="E66" s="128">
        <v>43101</v>
      </c>
      <c r="F66" s="128">
        <v>43465</v>
      </c>
      <c r="G66" s="128">
        <v>43101</v>
      </c>
      <c r="H66" s="128">
        <v>43465</v>
      </c>
      <c r="I66" s="132">
        <v>1.3</v>
      </c>
      <c r="J66" s="132">
        <v>1.3</v>
      </c>
      <c r="K66" s="132">
        <v>1.3</v>
      </c>
      <c r="L66" s="140">
        <f t="shared" si="13"/>
        <v>100</v>
      </c>
      <c r="M66" s="140">
        <f t="shared" si="14"/>
        <v>100</v>
      </c>
      <c r="N66" s="132"/>
      <c r="O66" s="132"/>
      <c r="P66" s="132"/>
    </row>
    <row r="67" spans="1:16" ht="138.6" x14ac:dyDescent="0.3">
      <c r="A67" s="3" t="s">
        <v>326</v>
      </c>
      <c r="B67" s="4" t="s">
        <v>327</v>
      </c>
      <c r="C67" s="79"/>
      <c r="D67" s="79"/>
      <c r="E67" s="128">
        <v>43101</v>
      </c>
      <c r="F67" s="128">
        <v>43465</v>
      </c>
      <c r="G67" s="128">
        <v>43101</v>
      </c>
      <c r="H67" s="128">
        <v>43465</v>
      </c>
      <c r="I67" s="79">
        <v>55.4</v>
      </c>
      <c r="J67" s="79">
        <v>223</v>
      </c>
      <c r="K67" s="79">
        <v>55.4</v>
      </c>
      <c r="L67" s="79">
        <f t="shared" si="13"/>
        <v>100</v>
      </c>
      <c r="M67" s="79">
        <f t="shared" si="14"/>
        <v>24.843049327354262</v>
      </c>
      <c r="N67" s="79"/>
      <c r="O67" s="79"/>
      <c r="P67" s="79"/>
    </row>
    <row r="68" spans="1:16" ht="97.2" x14ac:dyDescent="0.3">
      <c r="A68" s="3" t="s">
        <v>340</v>
      </c>
      <c r="B68" s="4" t="s">
        <v>342</v>
      </c>
      <c r="C68" s="142" t="s">
        <v>344</v>
      </c>
      <c r="D68" s="79"/>
      <c r="E68" s="128">
        <v>42917</v>
      </c>
      <c r="F68" s="128">
        <v>43282</v>
      </c>
      <c r="G68" s="128">
        <v>42917</v>
      </c>
      <c r="H68" s="128">
        <v>43282</v>
      </c>
      <c r="I68" s="79"/>
      <c r="J68" s="79"/>
      <c r="K68" s="79"/>
      <c r="L68" s="79"/>
      <c r="M68" s="79"/>
      <c r="N68" s="79"/>
      <c r="O68" s="79"/>
      <c r="P68" s="79"/>
    </row>
    <row r="69" spans="1:16" ht="83.4" x14ac:dyDescent="0.3">
      <c r="A69" s="3" t="s">
        <v>341</v>
      </c>
      <c r="B69" s="4" t="s">
        <v>343</v>
      </c>
      <c r="C69" s="142" t="s">
        <v>345</v>
      </c>
      <c r="D69" s="79"/>
      <c r="E69" s="128">
        <v>43236</v>
      </c>
      <c r="F69" s="128">
        <v>43434</v>
      </c>
      <c r="G69" s="128">
        <v>43236</v>
      </c>
      <c r="H69" s="128">
        <v>43434</v>
      </c>
      <c r="I69" s="79"/>
      <c r="J69" s="79"/>
      <c r="K69" s="79"/>
      <c r="L69" s="79"/>
      <c r="M69" s="79"/>
      <c r="N69" s="79"/>
      <c r="O69" s="79"/>
      <c r="P69" s="79"/>
    </row>
    <row r="70" spans="1:16" x14ac:dyDescent="0.3">
      <c r="A70" s="19"/>
      <c r="B70" s="19"/>
      <c r="C70" s="19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</row>
    <row r="71" spans="1:16" x14ac:dyDescent="0.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x14ac:dyDescent="0.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x14ac:dyDescent="0.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x14ac:dyDescent="0.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</row>
    <row r="75" spans="1:16" x14ac:dyDescent="0.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</row>
    <row r="76" spans="1:16" x14ac:dyDescent="0.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x14ac:dyDescent="0.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</row>
    <row r="78" spans="1:16" x14ac:dyDescent="0.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</row>
    <row r="79" spans="1:16" x14ac:dyDescent="0.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</row>
    <row r="80" spans="1:16" x14ac:dyDescent="0.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</row>
    <row r="81" spans="1:16" x14ac:dyDescent="0.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</row>
    <row r="83" spans="1:16" x14ac:dyDescent="0.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</row>
  </sheetData>
  <mergeCells count="41">
    <mergeCell ref="P22:P23"/>
    <mergeCell ref="G22:G23"/>
    <mergeCell ref="H22:H23"/>
    <mergeCell ref="I22:I23"/>
    <mergeCell ref="J22:J23"/>
    <mergeCell ref="L22:L23"/>
    <mergeCell ref="K22:K23"/>
    <mergeCell ref="M22:M23"/>
    <mergeCell ref="N22:N23"/>
    <mergeCell ref="O22:O23"/>
    <mergeCell ref="A22:A23"/>
    <mergeCell ref="C22:C23"/>
    <mergeCell ref="D22:D23"/>
    <mergeCell ref="E22:E23"/>
    <mergeCell ref="F22:F23"/>
    <mergeCell ref="B1:N1"/>
    <mergeCell ref="I5:M5"/>
    <mergeCell ref="E5:F5"/>
    <mergeCell ref="G5:H5"/>
    <mergeCell ref="N5:P5"/>
    <mergeCell ref="B5:B6"/>
    <mergeCell ref="C5:C6"/>
    <mergeCell ref="D5:D6"/>
    <mergeCell ref="B3:P3"/>
    <mergeCell ref="D12:D13"/>
    <mergeCell ref="C12:C13"/>
    <mergeCell ref="A12:A13"/>
    <mergeCell ref="B12:B13"/>
    <mergeCell ref="A5:A6"/>
    <mergeCell ref="P12:P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</mergeCells>
  <pageMargins left="0.39370078740157483" right="0.39370078740157483" top="0.15748031496062992" bottom="0.15748031496062992" header="0.31496062992125984" footer="0.31496062992125984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>
      <selection activeCell="A8" sqref="A8:I8"/>
    </sheetView>
  </sheetViews>
  <sheetFormatPr defaultRowHeight="14.4" x14ac:dyDescent="0.3"/>
  <cols>
    <col min="1" max="1" width="6.33203125" customWidth="1"/>
    <col min="2" max="2" width="29.5546875" customWidth="1"/>
    <col min="3" max="3" width="11.44140625" customWidth="1"/>
    <col min="4" max="4" width="5.6640625" customWidth="1"/>
    <col min="5" max="5" width="8.33203125" customWidth="1"/>
    <col min="6" max="6" width="7.44140625" customWidth="1"/>
    <col min="7" max="7" width="7.6640625" customWidth="1"/>
    <col min="8" max="8" width="9.77734375" customWidth="1"/>
    <col min="9" max="9" width="12.6640625" customWidth="1"/>
  </cols>
  <sheetData>
    <row r="1" spans="1:12" x14ac:dyDescent="0.3">
      <c r="A1" s="165" t="s">
        <v>113</v>
      </c>
      <c r="B1" s="165"/>
      <c r="C1" s="165"/>
      <c r="D1" s="165"/>
      <c r="E1" s="165"/>
      <c r="F1" s="165"/>
      <c r="G1" s="165"/>
      <c r="H1" s="165"/>
      <c r="I1" s="165"/>
      <c r="J1" s="165"/>
      <c r="K1" s="32"/>
      <c r="L1" s="32"/>
    </row>
    <row r="2" spans="1:12" x14ac:dyDescent="0.3">
      <c r="A2" s="165" t="s">
        <v>350</v>
      </c>
      <c r="B2" s="165"/>
      <c r="C2" s="165"/>
      <c r="D2" s="165"/>
      <c r="E2" s="165"/>
      <c r="F2" s="165"/>
      <c r="G2" s="165"/>
      <c r="H2" s="165"/>
      <c r="I2" s="32"/>
      <c r="J2" s="32"/>
      <c r="K2" s="32"/>
    </row>
    <row r="4" spans="1:12" ht="22.5" customHeight="1" x14ac:dyDescent="0.3">
      <c r="A4" s="195" t="s">
        <v>114</v>
      </c>
      <c r="B4" s="156" t="s">
        <v>115</v>
      </c>
      <c r="C4" s="156" t="s">
        <v>116</v>
      </c>
      <c r="D4" s="156" t="s">
        <v>117</v>
      </c>
      <c r="E4" s="185" t="s">
        <v>118</v>
      </c>
      <c r="F4" s="186"/>
      <c r="G4" s="186"/>
      <c r="H4" s="187"/>
      <c r="I4" s="156" t="s">
        <v>124</v>
      </c>
    </row>
    <row r="5" spans="1:12" ht="19.5" customHeight="1" x14ac:dyDescent="0.3">
      <c r="A5" s="196"/>
      <c r="B5" s="194"/>
      <c r="C5" s="194"/>
      <c r="D5" s="194"/>
      <c r="E5" s="156" t="s">
        <v>120</v>
      </c>
      <c r="F5" s="185" t="s">
        <v>119</v>
      </c>
      <c r="G5" s="186"/>
      <c r="H5" s="187"/>
      <c r="I5" s="194"/>
    </row>
    <row r="6" spans="1:12" ht="40.200000000000003" customHeight="1" x14ac:dyDescent="0.3">
      <c r="A6" s="197"/>
      <c r="B6" s="157"/>
      <c r="C6" s="157"/>
      <c r="D6" s="157"/>
      <c r="E6" s="157"/>
      <c r="F6" s="121" t="s">
        <v>121</v>
      </c>
      <c r="G6" s="121" t="s">
        <v>122</v>
      </c>
      <c r="H6" s="121" t="s">
        <v>123</v>
      </c>
      <c r="I6" s="157"/>
    </row>
    <row r="7" spans="1:12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</row>
    <row r="8" spans="1:12" ht="30.75" customHeight="1" x14ac:dyDescent="0.3">
      <c r="A8" s="198" t="s">
        <v>381</v>
      </c>
      <c r="B8" s="199"/>
      <c r="C8" s="199"/>
      <c r="D8" s="199"/>
      <c r="E8" s="199"/>
      <c r="F8" s="199"/>
      <c r="G8" s="199"/>
      <c r="H8" s="199"/>
      <c r="I8" s="200"/>
    </row>
    <row r="9" spans="1:12" ht="124.8" customHeight="1" x14ac:dyDescent="0.3">
      <c r="A9" s="158">
        <v>1</v>
      </c>
      <c r="B9" s="15" t="s">
        <v>125</v>
      </c>
      <c r="C9" s="4" t="s">
        <v>200</v>
      </c>
      <c r="D9" s="3" t="s">
        <v>201</v>
      </c>
      <c r="E9" s="191" t="s">
        <v>206</v>
      </c>
      <c r="F9" s="3">
        <v>100</v>
      </c>
      <c r="G9" s="3">
        <v>100</v>
      </c>
      <c r="H9" s="3">
        <f>(G9/F9)*100</f>
        <v>100</v>
      </c>
      <c r="I9" s="3"/>
    </row>
    <row r="10" spans="1:12" ht="120.6" customHeight="1" x14ac:dyDescent="0.3">
      <c r="A10" s="201"/>
      <c r="B10" s="14" t="s">
        <v>126</v>
      </c>
      <c r="C10" s="4" t="s">
        <v>200</v>
      </c>
      <c r="D10" s="3" t="s">
        <v>201</v>
      </c>
      <c r="E10" s="192"/>
      <c r="F10" s="3">
        <v>100</v>
      </c>
      <c r="G10" s="3">
        <v>100</v>
      </c>
      <c r="H10" s="3">
        <f t="shared" ref="H10:H16" si="0">(G10/F10)*100</f>
        <v>100</v>
      </c>
      <c r="I10" s="3"/>
    </row>
    <row r="11" spans="1:12" ht="103.5" customHeight="1" x14ac:dyDescent="0.3">
      <c r="A11" s="201"/>
      <c r="B11" s="15" t="s">
        <v>127</v>
      </c>
      <c r="C11" s="4" t="s">
        <v>200</v>
      </c>
      <c r="D11" s="3" t="s">
        <v>201</v>
      </c>
      <c r="E11" s="192"/>
      <c r="F11" s="3">
        <v>70</v>
      </c>
      <c r="G11" s="3">
        <v>70</v>
      </c>
      <c r="H11" s="3">
        <f t="shared" si="0"/>
        <v>100</v>
      </c>
      <c r="I11" s="3"/>
    </row>
    <row r="12" spans="1:12" ht="79.2" customHeight="1" x14ac:dyDescent="0.3">
      <c r="A12" s="201"/>
      <c r="B12" s="15" t="s">
        <v>128</v>
      </c>
      <c r="C12" s="4" t="s">
        <v>200</v>
      </c>
      <c r="D12" s="3" t="s">
        <v>201</v>
      </c>
      <c r="E12" s="192"/>
      <c r="F12" s="3">
        <v>82.6</v>
      </c>
      <c r="G12" s="3">
        <v>82.6</v>
      </c>
      <c r="H12" s="3">
        <f t="shared" si="0"/>
        <v>100</v>
      </c>
      <c r="I12" s="3"/>
    </row>
    <row r="13" spans="1:12" ht="111.6" customHeight="1" x14ac:dyDescent="0.3">
      <c r="A13" s="201"/>
      <c r="B13" s="15" t="s">
        <v>129</v>
      </c>
      <c r="C13" s="4" t="s">
        <v>200</v>
      </c>
      <c r="D13" s="3" t="s">
        <v>201</v>
      </c>
      <c r="E13" s="192"/>
      <c r="F13" s="3">
        <v>60</v>
      </c>
      <c r="G13" s="3">
        <v>60</v>
      </c>
      <c r="H13" s="3">
        <f t="shared" si="0"/>
        <v>100</v>
      </c>
      <c r="I13" s="3"/>
    </row>
    <row r="14" spans="1:12" ht="81" customHeight="1" x14ac:dyDescent="0.3">
      <c r="A14" s="201"/>
      <c r="B14" s="15" t="s">
        <v>130</v>
      </c>
      <c r="C14" s="4" t="s">
        <v>200</v>
      </c>
      <c r="D14" s="3" t="s">
        <v>201</v>
      </c>
      <c r="E14" s="192"/>
      <c r="F14" s="3">
        <v>100</v>
      </c>
      <c r="G14" s="3">
        <v>100</v>
      </c>
      <c r="H14" s="3">
        <f t="shared" si="0"/>
        <v>100</v>
      </c>
      <c r="I14" s="3"/>
    </row>
    <row r="15" spans="1:12" ht="37.5" customHeight="1" x14ac:dyDescent="0.3">
      <c r="A15" s="201"/>
      <c r="B15" s="15" t="s">
        <v>131</v>
      </c>
      <c r="C15" s="4" t="s">
        <v>200</v>
      </c>
      <c r="D15" s="3" t="s">
        <v>201</v>
      </c>
      <c r="E15" s="192"/>
      <c r="F15" s="3">
        <v>100</v>
      </c>
      <c r="G15" s="3">
        <v>100</v>
      </c>
      <c r="H15" s="3">
        <f t="shared" si="0"/>
        <v>100</v>
      </c>
      <c r="I15" s="3"/>
    </row>
    <row r="16" spans="1:12" ht="85.8" customHeight="1" x14ac:dyDescent="0.3">
      <c r="A16" s="159"/>
      <c r="B16" s="14" t="s">
        <v>132</v>
      </c>
      <c r="C16" s="4" t="s">
        <v>200</v>
      </c>
      <c r="D16" s="3" t="s">
        <v>201</v>
      </c>
      <c r="E16" s="193"/>
      <c r="F16" s="3">
        <v>100</v>
      </c>
      <c r="G16" s="3">
        <v>100</v>
      </c>
      <c r="H16" s="3">
        <f t="shared" si="0"/>
        <v>100</v>
      </c>
      <c r="I16" s="3"/>
    </row>
    <row r="17" spans="1:9" x14ac:dyDescent="0.3">
      <c r="A17" s="174" t="s">
        <v>133</v>
      </c>
      <c r="B17" s="175"/>
      <c r="C17" s="175"/>
      <c r="D17" s="175"/>
      <c r="E17" s="175"/>
      <c r="F17" s="175"/>
      <c r="G17" s="175"/>
      <c r="H17" s="175"/>
      <c r="I17" s="176"/>
    </row>
    <row r="18" spans="1:9" ht="42" x14ac:dyDescent="0.3">
      <c r="A18" s="3" t="s">
        <v>18</v>
      </c>
      <c r="B18" s="14" t="s">
        <v>134</v>
      </c>
      <c r="C18" s="4" t="s">
        <v>204</v>
      </c>
      <c r="D18" s="4" t="s">
        <v>205</v>
      </c>
      <c r="E18" s="3"/>
      <c r="F18" s="3">
        <v>8612</v>
      </c>
      <c r="G18" s="3">
        <v>7666</v>
      </c>
      <c r="H18" s="61">
        <f>(G18/F18)*100</f>
        <v>89.015327450069677</v>
      </c>
      <c r="I18" s="3"/>
    </row>
    <row r="19" spans="1:9" ht="30" customHeight="1" x14ac:dyDescent="0.3">
      <c r="A19" s="171" t="s">
        <v>135</v>
      </c>
      <c r="B19" s="172"/>
      <c r="C19" s="172"/>
      <c r="D19" s="172"/>
      <c r="E19" s="172"/>
      <c r="F19" s="172"/>
      <c r="G19" s="172"/>
      <c r="H19" s="172"/>
      <c r="I19" s="173"/>
    </row>
    <row r="20" spans="1:9" ht="55.8" x14ac:dyDescent="0.3">
      <c r="A20" s="3" t="s">
        <v>22</v>
      </c>
      <c r="B20" s="14" t="s">
        <v>136</v>
      </c>
      <c r="C20" s="4" t="s">
        <v>200</v>
      </c>
      <c r="D20" s="4" t="s">
        <v>203</v>
      </c>
      <c r="E20" s="3"/>
      <c r="F20" s="3">
        <v>125</v>
      </c>
      <c r="G20" s="3">
        <v>137</v>
      </c>
      <c r="H20" s="3">
        <f>(G20/F20)*100</f>
        <v>109.60000000000001</v>
      </c>
      <c r="I20" s="3"/>
    </row>
    <row r="21" spans="1:9" ht="30.75" customHeight="1" x14ac:dyDescent="0.3">
      <c r="A21" s="171" t="s">
        <v>25</v>
      </c>
      <c r="B21" s="172"/>
      <c r="C21" s="172"/>
      <c r="D21" s="172"/>
      <c r="E21" s="172"/>
      <c r="F21" s="172"/>
      <c r="G21" s="172"/>
      <c r="H21" s="172"/>
      <c r="I21" s="173"/>
    </row>
    <row r="22" spans="1:9" ht="82.2" customHeight="1" x14ac:dyDescent="0.3">
      <c r="A22" s="3" t="s">
        <v>24</v>
      </c>
      <c r="B22" s="14" t="s">
        <v>137</v>
      </c>
      <c r="C22" s="4" t="s">
        <v>200</v>
      </c>
      <c r="D22" s="4" t="s">
        <v>205</v>
      </c>
      <c r="E22" s="3"/>
      <c r="F22" s="3">
        <v>5880</v>
      </c>
      <c r="G22" s="3">
        <v>5755</v>
      </c>
      <c r="H22" s="61">
        <f>(G22/F22)*100</f>
        <v>97.874149659863946</v>
      </c>
      <c r="I22" s="3"/>
    </row>
    <row r="23" spans="1:9" ht="31.5" customHeight="1" x14ac:dyDescent="0.3">
      <c r="A23" s="188" t="s">
        <v>138</v>
      </c>
      <c r="B23" s="189"/>
      <c r="C23" s="189"/>
      <c r="D23" s="189"/>
      <c r="E23" s="189"/>
      <c r="F23" s="189"/>
      <c r="G23" s="189"/>
      <c r="H23" s="189"/>
      <c r="I23" s="190"/>
    </row>
    <row r="24" spans="1:9" ht="97.8" customHeight="1" x14ac:dyDescent="0.3">
      <c r="A24" s="3" t="s">
        <v>26</v>
      </c>
      <c r="B24" s="14" t="s">
        <v>139</v>
      </c>
      <c r="C24" s="4" t="s">
        <v>200</v>
      </c>
      <c r="D24" s="4" t="s">
        <v>205</v>
      </c>
      <c r="E24" s="3"/>
      <c r="F24" s="3">
        <v>4</v>
      </c>
      <c r="G24" s="3">
        <v>4</v>
      </c>
      <c r="H24" s="3">
        <v>100</v>
      </c>
      <c r="I24" s="3"/>
    </row>
    <row r="25" spans="1:9" ht="31.5" customHeight="1" x14ac:dyDescent="0.3">
      <c r="A25" s="171" t="s">
        <v>140</v>
      </c>
      <c r="B25" s="172"/>
      <c r="C25" s="172"/>
      <c r="D25" s="172"/>
      <c r="E25" s="172"/>
      <c r="F25" s="172"/>
      <c r="G25" s="172"/>
      <c r="H25" s="172"/>
      <c r="I25" s="173"/>
    </row>
    <row r="26" spans="1:9" ht="81" customHeight="1" x14ac:dyDescent="0.3">
      <c r="A26" s="3" t="s">
        <v>27</v>
      </c>
      <c r="B26" s="14" t="s">
        <v>141</v>
      </c>
      <c r="C26" s="4" t="s">
        <v>200</v>
      </c>
      <c r="D26" s="4" t="s">
        <v>205</v>
      </c>
      <c r="E26" s="3"/>
      <c r="F26" s="3">
        <v>256</v>
      </c>
      <c r="G26" s="3">
        <v>257</v>
      </c>
      <c r="H26" s="61">
        <f>(G26/F26)*100</f>
        <v>100.390625</v>
      </c>
      <c r="I26" s="3"/>
    </row>
    <row r="27" spans="1:9" ht="30" customHeight="1" x14ac:dyDescent="0.3">
      <c r="A27" s="171" t="s">
        <v>142</v>
      </c>
      <c r="B27" s="172"/>
      <c r="C27" s="172"/>
      <c r="D27" s="172"/>
      <c r="E27" s="172"/>
      <c r="F27" s="172"/>
      <c r="G27" s="172"/>
      <c r="H27" s="172"/>
      <c r="I27" s="173"/>
    </row>
    <row r="28" spans="1:9" ht="70.8" customHeight="1" x14ac:dyDescent="0.3">
      <c r="A28" s="3" t="s">
        <v>29</v>
      </c>
      <c r="B28" s="14" t="s">
        <v>143</v>
      </c>
      <c r="C28" s="4" t="s">
        <v>204</v>
      </c>
      <c r="D28" s="4" t="s">
        <v>205</v>
      </c>
      <c r="E28" s="3"/>
      <c r="F28" s="3">
        <v>0</v>
      </c>
      <c r="G28" s="3">
        <v>0</v>
      </c>
      <c r="H28" s="3">
        <v>0</v>
      </c>
      <c r="I28" s="3"/>
    </row>
    <row r="29" spans="1:9" ht="30" customHeight="1" x14ac:dyDescent="0.3">
      <c r="A29" s="171" t="s">
        <v>144</v>
      </c>
      <c r="B29" s="172"/>
      <c r="C29" s="172"/>
      <c r="D29" s="172"/>
      <c r="E29" s="172"/>
      <c r="F29" s="172"/>
      <c r="G29" s="172"/>
      <c r="H29" s="172"/>
      <c r="I29" s="173"/>
    </row>
    <row r="30" spans="1:9" ht="55.2" customHeight="1" x14ac:dyDescent="0.3">
      <c r="A30" s="3" t="s">
        <v>31</v>
      </c>
      <c r="B30" s="14" t="s">
        <v>145</v>
      </c>
      <c r="C30" s="4" t="s">
        <v>204</v>
      </c>
      <c r="D30" s="4" t="s">
        <v>205</v>
      </c>
      <c r="E30" s="3"/>
      <c r="F30" s="3">
        <v>793</v>
      </c>
      <c r="G30" s="3">
        <v>790</v>
      </c>
      <c r="H30" s="61">
        <f>(G30/F30)*100</f>
        <v>99.621689785624213</v>
      </c>
      <c r="I30" s="3"/>
    </row>
    <row r="31" spans="1:9" x14ac:dyDescent="0.3">
      <c r="A31" s="174" t="s">
        <v>146</v>
      </c>
      <c r="B31" s="175"/>
      <c r="C31" s="175"/>
      <c r="D31" s="175"/>
      <c r="E31" s="175"/>
      <c r="F31" s="175"/>
      <c r="G31" s="175"/>
      <c r="H31" s="175"/>
      <c r="I31" s="176"/>
    </row>
    <row r="32" spans="1:9" ht="38.4" customHeight="1" x14ac:dyDescent="0.3">
      <c r="A32" s="3" t="s">
        <v>33</v>
      </c>
      <c r="B32" s="14" t="s">
        <v>147</v>
      </c>
      <c r="C32" s="4" t="s">
        <v>200</v>
      </c>
      <c r="D32" s="4" t="s">
        <v>205</v>
      </c>
      <c r="E32" s="3"/>
      <c r="F32" s="3">
        <v>3</v>
      </c>
      <c r="G32" s="3">
        <v>3</v>
      </c>
      <c r="H32" s="3">
        <f>(G32/F32)*100</f>
        <v>100</v>
      </c>
      <c r="I32" s="3"/>
    </row>
    <row r="33" spans="1:9" ht="29.25" customHeight="1" x14ac:dyDescent="0.3">
      <c r="A33" s="171" t="s">
        <v>148</v>
      </c>
      <c r="B33" s="172"/>
      <c r="C33" s="172"/>
      <c r="D33" s="172"/>
      <c r="E33" s="172"/>
      <c r="F33" s="172"/>
      <c r="G33" s="172"/>
      <c r="H33" s="172"/>
      <c r="I33" s="173"/>
    </row>
    <row r="34" spans="1:9" ht="61.5" customHeight="1" x14ac:dyDescent="0.3">
      <c r="A34" s="3" t="s">
        <v>35</v>
      </c>
      <c r="B34" s="14" t="s">
        <v>149</v>
      </c>
      <c r="C34" s="4" t="s">
        <v>200</v>
      </c>
      <c r="D34" s="4" t="s">
        <v>205</v>
      </c>
      <c r="E34" s="3"/>
      <c r="F34" s="3">
        <v>6</v>
      </c>
      <c r="G34" s="3">
        <v>6</v>
      </c>
      <c r="H34" s="3">
        <f>(G34/F34)*100</f>
        <v>100</v>
      </c>
      <c r="I34" s="3"/>
    </row>
    <row r="35" spans="1:9" ht="29.25" customHeight="1" x14ac:dyDescent="0.3">
      <c r="A35" s="171" t="s">
        <v>150</v>
      </c>
      <c r="B35" s="172"/>
      <c r="C35" s="172"/>
      <c r="D35" s="172"/>
      <c r="E35" s="172"/>
      <c r="F35" s="172"/>
      <c r="G35" s="172"/>
      <c r="H35" s="172"/>
      <c r="I35" s="173"/>
    </row>
    <row r="36" spans="1:9" ht="66" customHeight="1" x14ac:dyDescent="0.3">
      <c r="A36" s="3" t="s">
        <v>37</v>
      </c>
      <c r="B36" s="14" t="s">
        <v>151</v>
      </c>
      <c r="C36" s="4" t="s">
        <v>200</v>
      </c>
      <c r="D36" s="4" t="s">
        <v>205</v>
      </c>
      <c r="E36" s="3"/>
      <c r="F36" s="3">
        <v>0</v>
      </c>
      <c r="G36" s="3">
        <v>0</v>
      </c>
      <c r="H36" s="3">
        <v>100</v>
      </c>
      <c r="I36" s="3"/>
    </row>
    <row r="37" spans="1:9" ht="30.75" customHeight="1" x14ac:dyDescent="0.3">
      <c r="A37" s="171" t="s">
        <v>152</v>
      </c>
      <c r="B37" s="172"/>
      <c r="C37" s="172"/>
      <c r="D37" s="172"/>
      <c r="E37" s="172"/>
      <c r="F37" s="172"/>
      <c r="G37" s="172"/>
      <c r="H37" s="172"/>
      <c r="I37" s="173"/>
    </row>
    <row r="38" spans="1:9" ht="103.5" customHeight="1" x14ac:dyDescent="0.3">
      <c r="A38" s="3" t="s">
        <v>39</v>
      </c>
      <c r="B38" s="34" t="s">
        <v>153</v>
      </c>
      <c r="C38" s="4" t="s">
        <v>200</v>
      </c>
      <c r="D38" s="4" t="s">
        <v>205</v>
      </c>
      <c r="E38" s="3"/>
      <c r="F38" s="3">
        <v>309</v>
      </c>
      <c r="G38" s="3">
        <v>307</v>
      </c>
      <c r="H38" s="61">
        <f>(G38/F38)*100</f>
        <v>99.35275080906149</v>
      </c>
      <c r="I38" s="3"/>
    </row>
    <row r="39" spans="1:9" ht="30" customHeight="1" x14ac:dyDescent="0.3">
      <c r="A39" s="171" t="s">
        <v>154</v>
      </c>
      <c r="B39" s="172"/>
      <c r="C39" s="172"/>
      <c r="D39" s="172"/>
      <c r="E39" s="172"/>
      <c r="F39" s="172"/>
      <c r="G39" s="172"/>
      <c r="H39" s="172"/>
      <c r="I39" s="173"/>
    </row>
    <row r="40" spans="1:9" ht="146.25" customHeight="1" x14ac:dyDescent="0.3">
      <c r="A40" s="3" t="s">
        <v>41</v>
      </c>
      <c r="B40" s="14" t="s">
        <v>155</v>
      </c>
      <c r="C40" s="4" t="s">
        <v>200</v>
      </c>
      <c r="D40" s="4" t="s">
        <v>205</v>
      </c>
      <c r="E40" s="3"/>
      <c r="F40" s="3">
        <v>55</v>
      </c>
      <c r="G40" s="3">
        <v>61</v>
      </c>
      <c r="H40" s="61">
        <f>(G40/F40)*100</f>
        <v>110.90909090909091</v>
      </c>
      <c r="I40" s="3"/>
    </row>
    <row r="41" spans="1:9" ht="61.5" customHeight="1" x14ac:dyDescent="0.3">
      <c r="A41" s="171" t="s">
        <v>156</v>
      </c>
      <c r="B41" s="172"/>
      <c r="C41" s="172"/>
      <c r="D41" s="172"/>
      <c r="E41" s="172"/>
      <c r="F41" s="172"/>
      <c r="G41" s="172"/>
      <c r="H41" s="172"/>
      <c r="I41" s="173"/>
    </row>
    <row r="42" spans="1:9" ht="178.8" customHeight="1" x14ac:dyDescent="0.3">
      <c r="A42" s="3" t="s">
        <v>45</v>
      </c>
      <c r="B42" s="14" t="s">
        <v>157</v>
      </c>
      <c r="C42" s="4" t="s">
        <v>204</v>
      </c>
      <c r="D42" s="4" t="s">
        <v>205</v>
      </c>
      <c r="E42" s="3"/>
      <c r="F42" s="3">
        <v>9</v>
      </c>
      <c r="G42" s="3">
        <v>8</v>
      </c>
      <c r="H42" s="61">
        <f>(G42/F42)*100</f>
        <v>88.888888888888886</v>
      </c>
      <c r="I42" s="3"/>
    </row>
    <row r="43" spans="1:9" x14ac:dyDescent="0.3">
      <c r="A43" s="182" t="s">
        <v>47</v>
      </c>
      <c r="B43" s="183"/>
      <c r="C43" s="183"/>
      <c r="D43" s="183"/>
      <c r="E43" s="183"/>
      <c r="F43" s="183"/>
      <c r="G43" s="183"/>
      <c r="H43" s="183"/>
      <c r="I43" s="184"/>
    </row>
    <row r="44" spans="1:9" ht="59.25" customHeight="1" x14ac:dyDescent="0.3">
      <c r="A44" s="3" t="s">
        <v>46</v>
      </c>
      <c r="B44" s="14" t="s">
        <v>158</v>
      </c>
      <c r="C44" s="4" t="s">
        <v>200</v>
      </c>
      <c r="D44" s="4" t="s">
        <v>205</v>
      </c>
      <c r="E44" s="3"/>
      <c r="F44" s="3">
        <v>30</v>
      </c>
      <c r="G44" s="3">
        <v>33</v>
      </c>
      <c r="H44" s="61">
        <f>(G44/F44)*100</f>
        <v>110.00000000000001</v>
      </c>
      <c r="I44" s="3"/>
    </row>
    <row r="45" spans="1:9" ht="30.75" customHeight="1" x14ac:dyDescent="0.3">
      <c r="A45" s="171" t="s">
        <v>49</v>
      </c>
      <c r="B45" s="172"/>
      <c r="C45" s="172"/>
      <c r="D45" s="172"/>
      <c r="E45" s="172"/>
      <c r="F45" s="172"/>
      <c r="G45" s="172"/>
      <c r="H45" s="172"/>
      <c r="I45" s="173"/>
    </row>
    <row r="46" spans="1:9" ht="42" x14ac:dyDescent="0.3">
      <c r="A46" s="3" t="s">
        <v>48</v>
      </c>
      <c r="B46" s="14" t="s">
        <v>159</v>
      </c>
      <c r="C46" s="4" t="s">
        <v>204</v>
      </c>
      <c r="D46" s="4" t="s">
        <v>205</v>
      </c>
      <c r="E46" s="3"/>
      <c r="F46" s="3">
        <v>140</v>
      </c>
      <c r="G46" s="3">
        <v>125</v>
      </c>
      <c r="H46" s="70">
        <f>(G46/F46)*100</f>
        <v>89.285714285714292</v>
      </c>
      <c r="I46" s="3"/>
    </row>
    <row r="47" spans="1:9" x14ac:dyDescent="0.3">
      <c r="A47" s="174" t="s">
        <v>50</v>
      </c>
      <c r="B47" s="175"/>
      <c r="C47" s="175"/>
      <c r="D47" s="175"/>
      <c r="E47" s="175"/>
      <c r="F47" s="175"/>
      <c r="G47" s="175"/>
      <c r="H47" s="175"/>
      <c r="I47" s="176"/>
    </row>
    <row r="48" spans="1:9" ht="42" x14ac:dyDescent="0.3">
      <c r="A48" s="3" t="s">
        <v>51</v>
      </c>
      <c r="B48" s="14" t="s">
        <v>160</v>
      </c>
      <c r="C48" s="4" t="s">
        <v>200</v>
      </c>
      <c r="D48" s="4" t="s">
        <v>205</v>
      </c>
      <c r="E48" s="3"/>
      <c r="F48" s="3">
        <v>112</v>
      </c>
      <c r="G48" s="3">
        <v>114</v>
      </c>
      <c r="H48" s="61">
        <f>(G48/F48)*100</f>
        <v>101.78571428571428</v>
      </c>
      <c r="I48" s="3"/>
    </row>
    <row r="49" spans="1:9" ht="30.75" customHeight="1" x14ac:dyDescent="0.3">
      <c r="A49" s="171" t="s">
        <v>161</v>
      </c>
      <c r="B49" s="172"/>
      <c r="C49" s="172"/>
      <c r="D49" s="172"/>
      <c r="E49" s="172"/>
      <c r="F49" s="172"/>
      <c r="G49" s="172"/>
      <c r="H49" s="172"/>
      <c r="I49" s="173"/>
    </row>
    <row r="50" spans="1:9" ht="42" x14ac:dyDescent="0.3">
      <c r="A50" s="3" t="s">
        <v>52</v>
      </c>
      <c r="B50" s="15" t="s">
        <v>162</v>
      </c>
      <c r="C50" s="4" t="s">
        <v>204</v>
      </c>
      <c r="D50" s="4" t="s">
        <v>205</v>
      </c>
      <c r="E50" s="3"/>
      <c r="F50" s="3">
        <v>68</v>
      </c>
      <c r="G50" s="3">
        <v>66</v>
      </c>
      <c r="H50" s="61">
        <f>(G50/F50)*100</f>
        <v>97.058823529411768</v>
      </c>
      <c r="I50" s="3"/>
    </row>
    <row r="51" spans="1:9" ht="30" customHeight="1" x14ac:dyDescent="0.3">
      <c r="A51" s="171" t="s">
        <v>163</v>
      </c>
      <c r="B51" s="172"/>
      <c r="C51" s="172"/>
      <c r="D51" s="172"/>
      <c r="E51" s="172"/>
      <c r="F51" s="172"/>
      <c r="G51" s="172"/>
      <c r="H51" s="172"/>
      <c r="I51" s="173"/>
    </row>
    <row r="52" spans="1:9" ht="36" customHeight="1" x14ac:dyDescent="0.3">
      <c r="A52" s="3" t="s">
        <v>54</v>
      </c>
      <c r="B52" s="14" t="s">
        <v>164</v>
      </c>
      <c r="C52" s="4" t="s">
        <v>200</v>
      </c>
      <c r="D52" s="3" t="s">
        <v>201</v>
      </c>
      <c r="E52" s="3"/>
      <c r="F52" s="3">
        <v>450</v>
      </c>
      <c r="G52" s="3">
        <v>450</v>
      </c>
      <c r="H52" s="3">
        <v>100</v>
      </c>
      <c r="I52" s="3"/>
    </row>
    <row r="53" spans="1:9" ht="29.25" customHeight="1" x14ac:dyDescent="0.3">
      <c r="A53" s="171" t="s">
        <v>165</v>
      </c>
      <c r="B53" s="172"/>
      <c r="C53" s="172"/>
      <c r="D53" s="172"/>
      <c r="E53" s="172"/>
      <c r="F53" s="172"/>
      <c r="G53" s="172"/>
      <c r="H53" s="172"/>
      <c r="I53" s="173"/>
    </row>
    <row r="54" spans="1:9" ht="43.8" customHeight="1" x14ac:dyDescent="0.3">
      <c r="A54" s="3" t="s">
        <v>56</v>
      </c>
      <c r="B54" s="14" t="s">
        <v>166</v>
      </c>
      <c r="C54" s="4" t="s">
        <v>204</v>
      </c>
      <c r="D54" s="3" t="s">
        <v>201</v>
      </c>
      <c r="E54" s="3"/>
      <c r="F54" s="3">
        <v>98</v>
      </c>
      <c r="G54" s="3">
        <v>95</v>
      </c>
      <c r="H54" s="70">
        <f>(G54/F54)*100</f>
        <v>96.938775510204081</v>
      </c>
      <c r="I54" s="3"/>
    </row>
    <row r="55" spans="1:9" x14ac:dyDescent="0.3">
      <c r="A55" s="174" t="s">
        <v>167</v>
      </c>
      <c r="B55" s="175"/>
      <c r="C55" s="175"/>
      <c r="D55" s="175"/>
      <c r="E55" s="175"/>
      <c r="F55" s="175"/>
      <c r="G55" s="175"/>
      <c r="H55" s="175"/>
      <c r="I55" s="176"/>
    </row>
    <row r="56" spans="1:9" ht="28.2" x14ac:dyDescent="0.3">
      <c r="A56" s="3" t="s">
        <v>58</v>
      </c>
      <c r="B56" s="14" t="s">
        <v>168</v>
      </c>
      <c r="C56" s="4" t="s">
        <v>200</v>
      </c>
      <c r="D56" s="4" t="s">
        <v>205</v>
      </c>
      <c r="E56" s="3"/>
      <c r="F56" s="3">
        <v>800</v>
      </c>
      <c r="G56" s="3">
        <v>800</v>
      </c>
      <c r="H56" s="3">
        <v>100</v>
      </c>
      <c r="I56" s="3"/>
    </row>
    <row r="57" spans="1:9" ht="29.25" customHeight="1" x14ac:dyDescent="0.3">
      <c r="A57" s="171" t="s">
        <v>169</v>
      </c>
      <c r="B57" s="172"/>
      <c r="C57" s="172"/>
      <c r="D57" s="172"/>
      <c r="E57" s="172"/>
      <c r="F57" s="172"/>
      <c r="G57" s="172"/>
      <c r="H57" s="172"/>
      <c r="I57" s="173"/>
    </row>
    <row r="58" spans="1:9" ht="40.200000000000003" customHeight="1" x14ac:dyDescent="0.3">
      <c r="A58" s="3" t="s">
        <v>170</v>
      </c>
      <c r="B58" s="14" t="s">
        <v>171</v>
      </c>
      <c r="C58" s="4" t="s">
        <v>200</v>
      </c>
      <c r="D58" s="3" t="s">
        <v>202</v>
      </c>
      <c r="E58" s="3"/>
      <c r="F58" s="3">
        <v>2</v>
      </c>
      <c r="G58" s="3">
        <v>2</v>
      </c>
      <c r="H58" s="3">
        <v>100</v>
      </c>
      <c r="I58" s="3"/>
    </row>
    <row r="59" spans="1:9" ht="30" customHeight="1" x14ac:dyDescent="0.3">
      <c r="A59" s="171" t="s">
        <v>62</v>
      </c>
      <c r="B59" s="172"/>
      <c r="C59" s="172"/>
      <c r="D59" s="172"/>
      <c r="E59" s="172"/>
      <c r="F59" s="172"/>
      <c r="G59" s="172"/>
      <c r="H59" s="172"/>
      <c r="I59" s="173"/>
    </row>
    <row r="60" spans="1:9" ht="53.4" customHeight="1" x14ac:dyDescent="0.3">
      <c r="A60" s="3" t="s">
        <v>63</v>
      </c>
      <c r="B60" s="35" t="s">
        <v>172</v>
      </c>
      <c r="C60" s="4" t="s">
        <v>200</v>
      </c>
      <c r="D60" s="3" t="s">
        <v>201</v>
      </c>
      <c r="E60" s="3"/>
      <c r="F60" s="3">
        <v>100</v>
      </c>
      <c r="G60" s="3">
        <v>100</v>
      </c>
      <c r="H60" s="3">
        <v>100</v>
      </c>
      <c r="I60" s="3"/>
    </row>
    <row r="61" spans="1:9" ht="30" customHeight="1" x14ac:dyDescent="0.3">
      <c r="A61" s="171" t="s">
        <v>173</v>
      </c>
      <c r="B61" s="172"/>
      <c r="C61" s="172"/>
      <c r="D61" s="172"/>
      <c r="E61" s="172"/>
      <c r="F61" s="172"/>
      <c r="G61" s="172"/>
      <c r="H61" s="172"/>
      <c r="I61" s="173"/>
    </row>
    <row r="62" spans="1:9" ht="55.8" customHeight="1" x14ac:dyDescent="0.3">
      <c r="A62" s="3" t="s">
        <v>64</v>
      </c>
      <c r="B62" s="4" t="s">
        <v>347</v>
      </c>
      <c r="C62" s="3"/>
      <c r="D62" s="3" t="s">
        <v>202</v>
      </c>
      <c r="E62" s="3"/>
      <c r="F62" s="3">
        <v>0</v>
      </c>
      <c r="G62" s="3">
        <v>0</v>
      </c>
      <c r="H62" s="3">
        <v>0</v>
      </c>
      <c r="I62" s="3"/>
    </row>
    <row r="63" spans="1:9" ht="19.2" customHeight="1" x14ac:dyDescent="0.3">
      <c r="A63" s="174" t="s">
        <v>66</v>
      </c>
      <c r="B63" s="175"/>
      <c r="C63" s="175"/>
      <c r="D63" s="175"/>
      <c r="E63" s="175"/>
      <c r="F63" s="175"/>
      <c r="G63" s="175"/>
      <c r="H63" s="175"/>
      <c r="I63" s="176"/>
    </row>
    <row r="64" spans="1:9" ht="82.2" customHeight="1" x14ac:dyDescent="0.3">
      <c r="A64" s="3" t="s">
        <v>67</v>
      </c>
      <c r="B64" s="14" t="s">
        <v>174</v>
      </c>
      <c r="C64" s="4" t="s">
        <v>200</v>
      </c>
      <c r="D64" s="3" t="s">
        <v>201</v>
      </c>
      <c r="E64" s="3"/>
      <c r="F64" s="3">
        <v>100</v>
      </c>
      <c r="G64" s="3">
        <v>100</v>
      </c>
      <c r="H64" s="3">
        <v>100</v>
      </c>
      <c r="I64" s="3"/>
    </row>
    <row r="65" spans="1:9" x14ac:dyDescent="0.3">
      <c r="A65" s="174" t="s">
        <v>175</v>
      </c>
      <c r="B65" s="175"/>
      <c r="C65" s="175"/>
      <c r="D65" s="175"/>
      <c r="E65" s="175"/>
      <c r="F65" s="175"/>
      <c r="G65" s="175"/>
      <c r="H65" s="175"/>
      <c r="I65" s="176"/>
    </row>
    <row r="66" spans="1:9" ht="62.25" customHeight="1" x14ac:dyDescent="0.3">
      <c r="A66" s="20" t="s">
        <v>68</v>
      </c>
      <c r="B66" s="14" t="s">
        <v>176</v>
      </c>
      <c r="C66" s="38" t="s">
        <v>200</v>
      </c>
      <c r="D66" s="38" t="s">
        <v>205</v>
      </c>
      <c r="E66" s="20"/>
      <c r="F66" s="20">
        <v>600</v>
      </c>
      <c r="G66" s="20">
        <v>859</v>
      </c>
      <c r="H66" s="62">
        <f>(G66/F66)*100</f>
        <v>143.16666666666666</v>
      </c>
      <c r="I66" s="20"/>
    </row>
    <row r="67" spans="1:9" ht="46.5" customHeight="1" x14ac:dyDescent="0.3">
      <c r="A67" s="171" t="s">
        <v>177</v>
      </c>
      <c r="B67" s="172"/>
      <c r="C67" s="172"/>
      <c r="D67" s="172"/>
      <c r="E67" s="172"/>
      <c r="F67" s="172"/>
      <c r="G67" s="172"/>
      <c r="H67" s="172"/>
      <c r="I67" s="173"/>
    </row>
    <row r="68" spans="1:9" ht="138" customHeight="1" x14ac:dyDescent="0.3">
      <c r="A68" s="3" t="s">
        <v>70</v>
      </c>
      <c r="B68" s="14" t="s">
        <v>178</v>
      </c>
      <c r="C68" s="4" t="s">
        <v>200</v>
      </c>
      <c r="D68" s="4" t="s">
        <v>205</v>
      </c>
      <c r="E68" s="3"/>
      <c r="F68" s="3">
        <v>160</v>
      </c>
      <c r="G68" s="3">
        <v>162</v>
      </c>
      <c r="H68" s="61">
        <f>(G68/F68)*100</f>
        <v>101.25</v>
      </c>
      <c r="I68" s="3"/>
    </row>
    <row r="69" spans="1:9" ht="29.4" customHeight="1" x14ac:dyDescent="0.3">
      <c r="A69" s="171" t="s">
        <v>179</v>
      </c>
      <c r="B69" s="172"/>
      <c r="C69" s="172"/>
      <c r="D69" s="172"/>
      <c r="E69" s="172"/>
      <c r="F69" s="172"/>
      <c r="G69" s="172"/>
      <c r="H69" s="172"/>
      <c r="I69" s="173"/>
    </row>
    <row r="70" spans="1:9" ht="123.75" customHeight="1" x14ac:dyDescent="0.3">
      <c r="A70" s="3" t="s">
        <v>72</v>
      </c>
      <c r="B70" s="14" t="s">
        <v>180</v>
      </c>
      <c r="C70" s="4" t="s">
        <v>204</v>
      </c>
      <c r="D70" s="4" t="s">
        <v>205</v>
      </c>
      <c r="E70" s="3"/>
      <c r="F70" s="3">
        <v>30</v>
      </c>
      <c r="G70" s="3">
        <v>29</v>
      </c>
      <c r="H70" s="61">
        <f>(G70/F70)*100</f>
        <v>96.666666666666671</v>
      </c>
      <c r="I70" s="3"/>
    </row>
    <row r="71" spans="1:9" ht="30.75" customHeight="1" x14ac:dyDescent="0.3">
      <c r="A71" s="171" t="s">
        <v>181</v>
      </c>
      <c r="B71" s="172"/>
      <c r="C71" s="172"/>
      <c r="D71" s="172"/>
      <c r="E71" s="172"/>
      <c r="F71" s="172"/>
      <c r="G71" s="172"/>
      <c r="H71" s="172"/>
      <c r="I71" s="173"/>
    </row>
    <row r="72" spans="1:9" ht="109.8" customHeight="1" x14ac:dyDescent="0.3">
      <c r="A72" s="3" t="s">
        <v>74</v>
      </c>
      <c r="B72" s="14" t="s">
        <v>182</v>
      </c>
      <c r="C72" s="4" t="s">
        <v>200</v>
      </c>
      <c r="D72" s="4" t="s">
        <v>205</v>
      </c>
      <c r="E72" s="3"/>
      <c r="F72" s="3">
        <v>165</v>
      </c>
      <c r="G72" s="3">
        <v>165</v>
      </c>
      <c r="H72" s="61">
        <f>(G72/F72)*100</f>
        <v>100</v>
      </c>
      <c r="I72" s="3"/>
    </row>
    <row r="73" spans="1:9" ht="28.8" customHeight="1" x14ac:dyDescent="0.3">
      <c r="A73" s="171" t="s">
        <v>76</v>
      </c>
      <c r="B73" s="172"/>
      <c r="C73" s="172"/>
      <c r="D73" s="172"/>
      <c r="E73" s="172"/>
      <c r="F73" s="172"/>
      <c r="G73" s="172"/>
      <c r="H73" s="172"/>
      <c r="I73" s="173"/>
    </row>
    <row r="74" spans="1:9" ht="93.75" customHeight="1" x14ac:dyDescent="0.3">
      <c r="A74" s="20" t="s">
        <v>77</v>
      </c>
      <c r="B74" s="14" t="s">
        <v>183</v>
      </c>
      <c r="C74" s="38" t="s">
        <v>200</v>
      </c>
      <c r="D74" s="38" t="s">
        <v>205</v>
      </c>
      <c r="E74" s="20"/>
      <c r="F74" s="20">
        <v>5</v>
      </c>
      <c r="G74" s="20">
        <v>5</v>
      </c>
      <c r="H74" s="20">
        <f>(G74/F74)*100</f>
        <v>100</v>
      </c>
      <c r="I74" s="20"/>
    </row>
    <row r="75" spans="1:9" ht="27.75" customHeight="1" x14ac:dyDescent="0.3">
      <c r="A75" s="181" t="s">
        <v>331</v>
      </c>
      <c r="B75" s="181"/>
      <c r="C75" s="181"/>
      <c r="D75" s="181"/>
      <c r="E75" s="181"/>
      <c r="F75" s="181"/>
      <c r="G75" s="181"/>
      <c r="H75" s="181"/>
      <c r="I75" s="181"/>
    </row>
    <row r="76" spans="1:9" ht="69.599999999999994" customHeight="1" x14ac:dyDescent="0.3">
      <c r="A76" s="69" t="s">
        <v>321</v>
      </c>
      <c r="B76" s="56" t="s">
        <v>332</v>
      </c>
      <c r="C76" s="56" t="s">
        <v>200</v>
      </c>
      <c r="D76" s="39" t="s">
        <v>205</v>
      </c>
      <c r="E76" s="39"/>
      <c r="F76" s="39">
        <v>110</v>
      </c>
      <c r="G76" s="39">
        <v>110</v>
      </c>
      <c r="H76" s="39">
        <f>(G76/F76)*100</f>
        <v>100</v>
      </c>
      <c r="I76" s="39"/>
    </row>
    <row r="77" spans="1:9" ht="30" customHeight="1" x14ac:dyDescent="0.3">
      <c r="A77" s="171" t="s">
        <v>184</v>
      </c>
      <c r="B77" s="172"/>
      <c r="C77" s="172"/>
      <c r="D77" s="172"/>
      <c r="E77" s="172"/>
      <c r="F77" s="172"/>
      <c r="G77" s="172"/>
      <c r="H77" s="172"/>
      <c r="I77" s="173"/>
    </row>
    <row r="78" spans="1:9" ht="52.8" customHeight="1" x14ac:dyDescent="0.3">
      <c r="A78" s="3" t="s">
        <v>79</v>
      </c>
      <c r="B78" s="14" t="s">
        <v>185</v>
      </c>
      <c r="C78" s="15" t="s">
        <v>200</v>
      </c>
      <c r="D78" s="4" t="s">
        <v>205</v>
      </c>
      <c r="E78" s="3"/>
      <c r="F78" s="3">
        <v>25</v>
      </c>
      <c r="G78" s="3">
        <v>25</v>
      </c>
      <c r="H78" s="3">
        <v>100</v>
      </c>
      <c r="I78" s="3"/>
    </row>
    <row r="79" spans="1:9" ht="30.75" customHeight="1" x14ac:dyDescent="0.3">
      <c r="A79" s="171" t="s">
        <v>80</v>
      </c>
      <c r="B79" s="172"/>
      <c r="C79" s="172"/>
      <c r="D79" s="172"/>
      <c r="E79" s="172"/>
      <c r="F79" s="172"/>
      <c r="G79" s="172"/>
      <c r="H79" s="172"/>
      <c r="I79" s="173"/>
    </row>
    <row r="80" spans="1:9" ht="97.2" customHeight="1" x14ac:dyDescent="0.3">
      <c r="A80" s="3" t="s">
        <v>81</v>
      </c>
      <c r="B80" s="14" t="s">
        <v>186</v>
      </c>
      <c r="C80" s="15" t="s">
        <v>200</v>
      </c>
      <c r="D80" s="15" t="s">
        <v>205</v>
      </c>
      <c r="E80" s="3"/>
      <c r="F80" s="3">
        <v>19</v>
      </c>
      <c r="G80" s="3">
        <v>19</v>
      </c>
      <c r="H80" s="3">
        <v>100</v>
      </c>
      <c r="I80" s="3"/>
    </row>
    <row r="81" spans="1:9" ht="30" customHeight="1" x14ac:dyDescent="0.3">
      <c r="A81" s="171" t="s">
        <v>82</v>
      </c>
      <c r="B81" s="172"/>
      <c r="C81" s="172"/>
      <c r="D81" s="172"/>
      <c r="E81" s="172"/>
      <c r="F81" s="172"/>
      <c r="G81" s="172"/>
      <c r="H81" s="172"/>
      <c r="I81" s="173"/>
    </row>
    <row r="82" spans="1:9" ht="104.25" customHeight="1" x14ac:dyDescent="0.3">
      <c r="A82" s="3" t="s">
        <v>83</v>
      </c>
      <c r="B82" s="14" t="s">
        <v>187</v>
      </c>
      <c r="C82" s="15" t="s">
        <v>200</v>
      </c>
      <c r="D82" s="15" t="s">
        <v>205</v>
      </c>
      <c r="E82" s="3"/>
      <c r="F82" s="3">
        <v>1</v>
      </c>
      <c r="G82" s="3">
        <v>2</v>
      </c>
      <c r="H82" s="3">
        <f>(G82/F82)*100</f>
        <v>200</v>
      </c>
      <c r="I82" s="3"/>
    </row>
    <row r="83" spans="1:9" ht="30" customHeight="1" x14ac:dyDescent="0.3">
      <c r="A83" s="171" t="s">
        <v>84</v>
      </c>
      <c r="B83" s="172"/>
      <c r="C83" s="172"/>
      <c r="D83" s="172"/>
      <c r="E83" s="172"/>
      <c r="F83" s="172"/>
      <c r="G83" s="172"/>
      <c r="H83" s="172"/>
      <c r="I83" s="173"/>
    </row>
    <row r="84" spans="1:9" ht="123.75" customHeight="1" x14ac:dyDescent="0.3">
      <c r="A84" s="3" t="s">
        <v>85</v>
      </c>
      <c r="B84" s="14" t="s">
        <v>188</v>
      </c>
      <c r="C84" s="15" t="s">
        <v>200</v>
      </c>
      <c r="D84" s="15" t="s">
        <v>205</v>
      </c>
      <c r="E84" s="3"/>
      <c r="F84" s="3">
        <v>3</v>
      </c>
      <c r="G84" s="3">
        <v>3</v>
      </c>
      <c r="H84" s="3">
        <v>100</v>
      </c>
      <c r="I84" s="3"/>
    </row>
    <row r="85" spans="1:9" x14ac:dyDescent="0.3">
      <c r="A85" s="174" t="s">
        <v>86</v>
      </c>
      <c r="B85" s="175"/>
      <c r="C85" s="175"/>
      <c r="D85" s="175"/>
      <c r="E85" s="175"/>
      <c r="F85" s="175"/>
      <c r="G85" s="175"/>
      <c r="H85" s="175"/>
      <c r="I85" s="176"/>
    </row>
    <row r="86" spans="1:9" ht="55.8" x14ac:dyDescent="0.3">
      <c r="A86" s="3" t="s">
        <v>87</v>
      </c>
      <c r="B86" s="14" t="s">
        <v>189</v>
      </c>
      <c r="C86" s="15" t="s">
        <v>200</v>
      </c>
      <c r="D86" s="4" t="s">
        <v>203</v>
      </c>
      <c r="E86" s="3"/>
      <c r="F86" s="3">
        <v>260</v>
      </c>
      <c r="G86" s="3">
        <v>260</v>
      </c>
      <c r="H86" s="61">
        <f>(G86/F86)*100</f>
        <v>100</v>
      </c>
      <c r="I86" s="3"/>
    </row>
    <row r="87" spans="1:9" ht="31.5" customHeight="1" x14ac:dyDescent="0.3">
      <c r="A87" s="171" t="s">
        <v>190</v>
      </c>
      <c r="B87" s="172"/>
      <c r="C87" s="172"/>
      <c r="D87" s="172"/>
      <c r="E87" s="172"/>
      <c r="F87" s="172"/>
      <c r="G87" s="172"/>
      <c r="H87" s="172"/>
      <c r="I87" s="173"/>
    </row>
    <row r="88" spans="1:9" ht="69.599999999999994" customHeight="1" x14ac:dyDescent="0.3">
      <c r="A88" s="3" t="s">
        <v>88</v>
      </c>
      <c r="B88" s="14" t="s">
        <v>191</v>
      </c>
      <c r="C88" s="15" t="s">
        <v>200</v>
      </c>
      <c r="D88" s="3" t="s">
        <v>201</v>
      </c>
      <c r="E88" s="3"/>
      <c r="F88" s="3">
        <v>40</v>
      </c>
      <c r="G88" s="3">
        <v>40</v>
      </c>
      <c r="H88" s="3">
        <v>100</v>
      </c>
      <c r="I88" s="3"/>
    </row>
    <row r="89" spans="1:9" ht="30.75" customHeight="1" x14ac:dyDescent="0.3">
      <c r="A89" s="171" t="s">
        <v>192</v>
      </c>
      <c r="B89" s="172"/>
      <c r="C89" s="172"/>
      <c r="D89" s="172"/>
      <c r="E89" s="172"/>
      <c r="F89" s="172"/>
      <c r="G89" s="172"/>
      <c r="H89" s="172"/>
      <c r="I89" s="173"/>
    </row>
    <row r="90" spans="1:9" ht="60" customHeight="1" x14ac:dyDescent="0.3">
      <c r="A90" s="3" t="s">
        <v>91</v>
      </c>
      <c r="B90" s="14" t="s">
        <v>193</v>
      </c>
      <c r="C90" s="15" t="s">
        <v>200</v>
      </c>
      <c r="D90" s="3" t="s">
        <v>201</v>
      </c>
      <c r="E90" s="3"/>
      <c r="F90" s="3">
        <v>60</v>
      </c>
      <c r="G90" s="3">
        <v>60</v>
      </c>
      <c r="H90" s="3">
        <v>100</v>
      </c>
      <c r="I90" s="3"/>
    </row>
    <row r="91" spans="1:9" ht="45.75" customHeight="1" x14ac:dyDescent="0.3">
      <c r="A91" s="177" t="s">
        <v>194</v>
      </c>
      <c r="B91" s="178"/>
      <c r="C91" s="178"/>
      <c r="D91" s="178"/>
      <c r="E91" s="178"/>
      <c r="F91" s="178"/>
      <c r="G91" s="178"/>
      <c r="H91" s="178"/>
      <c r="I91" s="179"/>
    </row>
    <row r="92" spans="1:9" ht="40.799999999999997" customHeight="1" x14ac:dyDescent="0.3">
      <c r="A92" s="3" t="s">
        <v>93</v>
      </c>
      <c r="B92" s="14" t="s">
        <v>195</v>
      </c>
      <c r="C92" s="15" t="s">
        <v>200</v>
      </c>
      <c r="D92" s="3" t="s">
        <v>202</v>
      </c>
      <c r="E92" s="3"/>
      <c r="F92" s="3">
        <v>5</v>
      </c>
      <c r="G92" s="3">
        <v>5</v>
      </c>
      <c r="H92" s="3">
        <v>100</v>
      </c>
      <c r="I92" s="3"/>
    </row>
    <row r="93" spans="1:9" ht="32.25" customHeight="1" x14ac:dyDescent="0.3">
      <c r="A93" s="171" t="s">
        <v>196</v>
      </c>
      <c r="B93" s="172"/>
      <c r="C93" s="172"/>
      <c r="D93" s="172"/>
      <c r="E93" s="172"/>
      <c r="F93" s="172"/>
      <c r="G93" s="172"/>
      <c r="H93" s="172"/>
      <c r="I93" s="173"/>
    </row>
    <row r="94" spans="1:9" ht="35.25" customHeight="1" x14ac:dyDescent="0.3">
      <c r="A94" s="3" t="s">
        <v>94</v>
      </c>
      <c r="B94" s="14" t="s">
        <v>197</v>
      </c>
      <c r="C94" s="15" t="s">
        <v>200</v>
      </c>
      <c r="D94" s="3" t="s">
        <v>201</v>
      </c>
      <c r="E94" s="3"/>
      <c r="F94" s="3">
        <v>60</v>
      </c>
      <c r="G94" s="3">
        <v>60</v>
      </c>
      <c r="H94" s="3">
        <v>100</v>
      </c>
      <c r="I94" s="3"/>
    </row>
    <row r="95" spans="1:9" x14ac:dyDescent="0.3">
      <c r="A95" s="180" t="s">
        <v>198</v>
      </c>
      <c r="B95" s="175"/>
      <c r="C95" s="175"/>
      <c r="D95" s="175"/>
      <c r="E95" s="175"/>
      <c r="F95" s="175"/>
      <c r="G95" s="175"/>
      <c r="H95" s="175"/>
      <c r="I95" s="176"/>
    </row>
    <row r="96" spans="1:9" ht="34.5" customHeight="1" x14ac:dyDescent="0.3">
      <c r="A96" s="3" t="s">
        <v>97</v>
      </c>
      <c r="B96" s="14" t="s">
        <v>197</v>
      </c>
      <c r="C96" s="15" t="s">
        <v>200</v>
      </c>
      <c r="D96" s="3" t="s">
        <v>201</v>
      </c>
      <c r="E96" s="3"/>
      <c r="F96" s="3">
        <v>56</v>
      </c>
      <c r="G96" s="3">
        <v>56</v>
      </c>
      <c r="H96" s="3">
        <v>100</v>
      </c>
      <c r="I96" s="3"/>
    </row>
    <row r="97" spans="1:9" ht="30" customHeight="1" x14ac:dyDescent="0.3">
      <c r="A97" s="171" t="s">
        <v>199</v>
      </c>
      <c r="B97" s="172"/>
      <c r="C97" s="172"/>
      <c r="D97" s="172"/>
      <c r="E97" s="172"/>
      <c r="F97" s="172"/>
      <c r="G97" s="172"/>
      <c r="H97" s="172"/>
      <c r="I97" s="173"/>
    </row>
    <row r="98" spans="1:9" ht="28.2" x14ac:dyDescent="0.3">
      <c r="A98" s="20" t="s">
        <v>99</v>
      </c>
      <c r="B98" s="14" t="s">
        <v>197</v>
      </c>
      <c r="C98" s="21" t="s">
        <v>200</v>
      </c>
      <c r="D98" s="20" t="s">
        <v>201</v>
      </c>
      <c r="E98" s="20"/>
      <c r="F98" s="20">
        <v>56</v>
      </c>
      <c r="G98" s="20">
        <v>56</v>
      </c>
      <c r="H98" s="20">
        <v>100</v>
      </c>
      <c r="I98" s="20"/>
    </row>
    <row r="99" spans="1:9" x14ac:dyDescent="0.3">
      <c r="A99" s="37"/>
      <c r="B99" s="37"/>
      <c r="C99" s="37"/>
      <c r="D99" s="37"/>
      <c r="E99" s="37"/>
      <c r="F99" s="37"/>
      <c r="G99" s="37"/>
      <c r="H99" s="37"/>
      <c r="I99" s="37"/>
    </row>
    <row r="100" spans="1:9" x14ac:dyDescent="0.3">
      <c r="A100" s="36"/>
      <c r="B100" s="36"/>
      <c r="C100" s="36"/>
      <c r="D100" s="36"/>
      <c r="E100" s="36"/>
      <c r="F100" s="36"/>
      <c r="G100" s="36"/>
      <c r="H100" s="36"/>
      <c r="I100" s="36"/>
    </row>
    <row r="101" spans="1:9" x14ac:dyDescent="0.3">
      <c r="A101" s="36"/>
      <c r="B101" s="36"/>
      <c r="C101" s="36"/>
      <c r="D101" s="36"/>
      <c r="E101" s="36"/>
      <c r="F101" s="36"/>
      <c r="G101" s="36"/>
      <c r="H101" s="36"/>
      <c r="I101" s="36"/>
    </row>
  </sheetData>
  <mergeCells count="54">
    <mergeCell ref="A1:J1"/>
    <mergeCell ref="A2:H2"/>
    <mergeCell ref="E4:H4"/>
    <mergeCell ref="F5:H5"/>
    <mergeCell ref="A23:I23"/>
    <mergeCell ref="E9:E16"/>
    <mergeCell ref="I4:I6"/>
    <mergeCell ref="E5:E6"/>
    <mergeCell ref="D4:D6"/>
    <mergeCell ref="C4:C6"/>
    <mergeCell ref="B4:B6"/>
    <mergeCell ref="A4:A6"/>
    <mergeCell ref="A8:I8"/>
    <mergeCell ref="A17:I17"/>
    <mergeCell ref="A9:A16"/>
    <mergeCell ref="A19:I19"/>
    <mergeCell ref="A21:I21"/>
    <mergeCell ref="A47:I47"/>
    <mergeCell ref="A25:I25"/>
    <mergeCell ref="A27:I27"/>
    <mergeCell ref="A29:I29"/>
    <mergeCell ref="A31:I31"/>
    <mergeCell ref="A33:I33"/>
    <mergeCell ref="A35:I35"/>
    <mergeCell ref="A37:I37"/>
    <mergeCell ref="A39:I39"/>
    <mergeCell ref="A41:I41"/>
    <mergeCell ref="A43:I43"/>
    <mergeCell ref="A45:I45"/>
    <mergeCell ref="A71:I71"/>
    <mergeCell ref="A49:I49"/>
    <mergeCell ref="A51:I51"/>
    <mergeCell ref="A53:I53"/>
    <mergeCell ref="A55:I55"/>
    <mergeCell ref="A57:I57"/>
    <mergeCell ref="A59:I59"/>
    <mergeCell ref="A61:I61"/>
    <mergeCell ref="A63:I63"/>
    <mergeCell ref="A65:I65"/>
    <mergeCell ref="A67:I67"/>
    <mergeCell ref="A69:I69"/>
    <mergeCell ref="A97:I97"/>
    <mergeCell ref="A73:I73"/>
    <mergeCell ref="A77:I77"/>
    <mergeCell ref="A79:I79"/>
    <mergeCell ref="A81:I81"/>
    <mergeCell ref="A83:I83"/>
    <mergeCell ref="A85:I85"/>
    <mergeCell ref="A87:I87"/>
    <mergeCell ref="A89:I89"/>
    <mergeCell ref="A91:I91"/>
    <mergeCell ref="A93:I93"/>
    <mergeCell ref="A95:I95"/>
    <mergeCell ref="A75:I75"/>
  </mergeCells>
  <pageMargins left="0.70866141732283472" right="0.70866141732283472" top="0.35433070866141736" bottom="0.35433070866141736" header="0.31496062992125984" footer="0.31496062992125984"/>
  <pageSetup paperSize="9" scale="7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opLeftCell="B1" zoomScale="90" zoomScaleNormal="90" workbookViewId="0">
      <selection activeCell="B7" sqref="B7:B9"/>
    </sheetView>
  </sheetViews>
  <sheetFormatPr defaultRowHeight="14.4" x14ac:dyDescent="0.3"/>
  <cols>
    <col min="1" max="1" width="4.6640625" customWidth="1"/>
    <col min="2" max="2" width="24.33203125" customWidth="1"/>
    <col min="3" max="3" width="47.44140625" customWidth="1"/>
    <col min="4" max="4" width="7.6640625" customWidth="1"/>
    <col min="5" max="5" width="7.44140625" customWidth="1"/>
    <col min="6" max="6" width="7.6640625" customWidth="1"/>
  </cols>
  <sheetData>
    <row r="1" spans="1:12" x14ac:dyDescent="0.3">
      <c r="C1" s="165" t="s">
        <v>207</v>
      </c>
      <c r="D1" s="165"/>
      <c r="E1" s="165"/>
      <c r="F1" s="165"/>
      <c r="G1" s="165"/>
      <c r="H1" s="165"/>
      <c r="I1" s="165"/>
      <c r="J1" s="165"/>
      <c r="K1" s="165"/>
    </row>
    <row r="2" spans="1:12" x14ac:dyDescent="0.3">
      <c r="C2" s="165" t="s">
        <v>351</v>
      </c>
      <c r="D2" s="165"/>
      <c r="E2" s="165"/>
      <c r="F2" s="165"/>
      <c r="G2" s="165"/>
      <c r="H2" s="165"/>
      <c r="I2" s="165"/>
      <c r="J2" s="165"/>
      <c r="K2" s="165"/>
      <c r="L2" s="165"/>
    </row>
    <row r="3" spans="1:12" x14ac:dyDescent="0.3">
      <c r="C3" s="2"/>
    </row>
    <row r="4" spans="1:12" ht="24" customHeight="1" x14ac:dyDescent="0.3">
      <c r="A4" s="191" t="s">
        <v>0</v>
      </c>
      <c r="B4" s="195" t="s">
        <v>208</v>
      </c>
      <c r="C4" s="191" t="s">
        <v>209</v>
      </c>
      <c r="D4" s="223" t="s">
        <v>210</v>
      </c>
      <c r="E4" s="224"/>
      <c r="F4" s="183"/>
      <c r="G4" s="184"/>
      <c r="H4" s="223" t="s">
        <v>215</v>
      </c>
      <c r="I4" s="224"/>
      <c r="J4" s="224"/>
      <c r="K4" s="224"/>
      <c r="L4" s="217"/>
    </row>
    <row r="5" spans="1:12" ht="78" customHeight="1" x14ac:dyDescent="0.3">
      <c r="A5" s="193"/>
      <c r="B5" s="197"/>
      <c r="C5" s="193"/>
      <c r="D5" s="39" t="s">
        <v>211</v>
      </c>
      <c r="E5" s="39" t="s">
        <v>212</v>
      </c>
      <c r="F5" s="40" t="s">
        <v>213</v>
      </c>
      <c r="G5" s="6" t="s">
        <v>214</v>
      </c>
      <c r="H5" s="39" t="s">
        <v>216</v>
      </c>
      <c r="I5" s="39" t="s">
        <v>217</v>
      </c>
      <c r="J5" s="4" t="s">
        <v>218</v>
      </c>
      <c r="K5" s="4" t="s">
        <v>12</v>
      </c>
      <c r="L5" s="4" t="s">
        <v>11</v>
      </c>
    </row>
    <row r="6" spans="1:12" x14ac:dyDescent="0.3">
      <c r="A6" s="5">
        <v>1</v>
      </c>
      <c r="B6" s="5">
        <v>2</v>
      </c>
      <c r="C6" s="5">
        <v>3</v>
      </c>
      <c r="D6" s="8">
        <v>4</v>
      </c>
      <c r="E6" s="8">
        <v>5</v>
      </c>
      <c r="F6" s="5">
        <v>6</v>
      </c>
      <c r="G6" s="5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x14ac:dyDescent="0.3">
      <c r="A7" s="158"/>
      <c r="B7" s="219" t="s">
        <v>382</v>
      </c>
      <c r="C7" s="33" t="s">
        <v>219</v>
      </c>
      <c r="D7" s="5" t="s">
        <v>112</v>
      </c>
      <c r="E7" s="5" t="s">
        <v>112</v>
      </c>
      <c r="F7" s="53" t="s">
        <v>112</v>
      </c>
      <c r="G7" s="5" t="s">
        <v>112</v>
      </c>
      <c r="H7" s="3">
        <f>SUM(H14+H23+H27+H33+H39)</f>
        <v>15421.3</v>
      </c>
      <c r="I7" s="3">
        <f>SUM(I14+I23+I27+I33+I39)</f>
        <v>15411.7</v>
      </c>
      <c r="J7" s="3">
        <f>SUM(J14+J23+J27+J33+J39)</f>
        <v>15382.2</v>
      </c>
      <c r="K7" s="63">
        <f>(J7/H7)*100</f>
        <v>99.746454579056248</v>
      </c>
      <c r="L7" s="63">
        <f>(J7/I7)*100</f>
        <v>99.808586982617101</v>
      </c>
    </row>
    <row r="8" spans="1:12" ht="28.5" customHeight="1" x14ac:dyDescent="0.3">
      <c r="A8" s="201"/>
      <c r="B8" s="220"/>
      <c r="C8" s="9" t="s">
        <v>220</v>
      </c>
      <c r="D8" s="3"/>
      <c r="E8" s="3"/>
      <c r="F8" s="50"/>
      <c r="G8" s="3"/>
      <c r="H8" s="3"/>
      <c r="I8" s="3"/>
      <c r="J8" s="3"/>
      <c r="K8" s="3"/>
      <c r="L8" s="3"/>
    </row>
    <row r="9" spans="1:12" ht="331.5" customHeight="1" x14ac:dyDescent="0.3">
      <c r="A9" s="159"/>
      <c r="B9" s="221"/>
      <c r="C9" s="9" t="s">
        <v>221</v>
      </c>
      <c r="D9" s="3"/>
      <c r="E9" s="3"/>
      <c r="F9" s="50"/>
      <c r="G9" s="3"/>
      <c r="H9" s="3"/>
      <c r="I9" s="3"/>
      <c r="J9" s="3"/>
      <c r="K9" s="3"/>
      <c r="L9" s="3"/>
    </row>
    <row r="10" spans="1:12" ht="19.5" customHeight="1" x14ac:dyDescent="0.3">
      <c r="A10" s="158"/>
      <c r="B10" s="223"/>
      <c r="C10" s="33" t="s">
        <v>222</v>
      </c>
      <c r="D10" s="3"/>
      <c r="E10" s="3"/>
      <c r="F10" s="50"/>
      <c r="G10" s="3"/>
      <c r="H10" s="3"/>
      <c r="I10" s="3"/>
      <c r="J10" s="3"/>
      <c r="K10" s="3"/>
      <c r="L10" s="3"/>
    </row>
    <row r="11" spans="1:12" x14ac:dyDescent="0.3">
      <c r="A11" s="201"/>
      <c r="B11" s="225"/>
      <c r="C11" s="48" t="s">
        <v>223</v>
      </c>
      <c r="D11" s="217"/>
      <c r="E11" s="158"/>
      <c r="F11" s="214"/>
      <c r="G11" s="158"/>
      <c r="H11" s="158"/>
      <c r="I11" s="158"/>
      <c r="J11" s="158"/>
      <c r="K11" s="158"/>
      <c r="L11" s="158"/>
    </row>
    <row r="12" spans="1:12" ht="182.4" customHeight="1" x14ac:dyDescent="0.3">
      <c r="A12" s="201"/>
      <c r="B12" s="225"/>
      <c r="C12" s="49" t="s">
        <v>224</v>
      </c>
      <c r="D12" s="218"/>
      <c r="E12" s="159"/>
      <c r="F12" s="215"/>
      <c r="G12" s="159"/>
      <c r="H12" s="159"/>
      <c r="I12" s="159"/>
      <c r="J12" s="159"/>
      <c r="K12" s="159"/>
      <c r="L12" s="159"/>
    </row>
    <row r="13" spans="1:12" ht="27.6" x14ac:dyDescent="0.3">
      <c r="A13" s="159"/>
      <c r="B13" s="226"/>
      <c r="C13" s="43" t="s">
        <v>225</v>
      </c>
      <c r="D13" s="40"/>
      <c r="E13" s="3"/>
      <c r="F13" s="50"/>
      <c r="G13" s="3"/>
      <c r="H13" s="3"/>
      <c r="I13" s="3"/>
      <c r="J13" s="3"/>
      <c r="K13" s="3"/>
      <c r="L13" s="3"/>
    </row>
    <row r="14" spans="1:12" x14ac:dyDescent="0.3">
      <c r="A14" s="148">
        <v>1</v>
      </c>
      <c r="B14" s="51"/>
      <c r="C14" s="43" t="s">
        <v>222</v>
      </c>
      <c r="D14" s="3">
        <v>873</v>
      </c>
      <c r="E14" s="3">
        <v>1001</v>
      </c>
      <c r="F14" s="50" t="s">
        <v>244</v>
      </c>
      <c r="G14" s="3">
        <v>313</v>
      </c>
      <c r="H14" s="3">
        <f>H17+H19+H21</f>
        <v>11086</v>
      </c>
      <c r="I14" s="3">
        <f t="shared" ref="I14:J14" si="0">I17+I19</f>
        <v>11044.9</v>
      </c>
      <c r="J14" s="3">
        <f t="shared" si="0"/>
        <v>11044.4</v>
      </c>
      <c r="K14" s="61">
        <f>(J14/H14)*100</f>
        <v>99.624751939383003</v>
      </c>
      <c r="L14" s="61">
        <f>(J14/I14)*100</f>
        <v>99.995473023748517</v>
      </c>
    </row>
    <row r="15" spans="1:12" ht="208.5" customHeight="1" x14ac:dyDescent="0.3">
      <c r="A15" s="216"/>
      <c r="B15" s="52" t="s">
        <v>133</v>
      </c>
      <c r="C15" s="43" t="s">
        <v>245</v>
      </c>
      <c r="D15" s="3"/>
      <c r="E15" s="3"/>
      <c r="F15" s="50"/>
      <c r="G15" s="3"/>
      <c r="H15" s="3"/>
      <c r="I15" s="3"/>
      <c r="J15" s="3"/>
      <c r="K15" s="61"/>
      <c r="L15" s="61"/>
    </row>
    <row r="16" spans="1:12" ht="28.2" x14ac:dyDescent="0.3">
      <c r="A16" s="149"/>
      <c r="B16" s="42"/>
      <c r="C16" s="15" t="s">
        <v>225</v>
      </c>
      <c r="D16" s="3"/>
      <c r="E16" s="3"/>
      <c r="F16" s="50"/>
      <c r="G16" s="3"/>
      <c r="H16" s="3"/>
      <c r="I16" s="3"/>
      <c r="J16" s="3"/>
      <c r="K16" s="61"/>
      <c r="L16" s="61"/>
    </row>
    <row r="17" spans="1:12" x14ac:dyDescent="0.3">
      <c r="A17" s="158" t="s">
        <v>51</v>
      </c>
      <c r="B17" s="207" t="s">
        <v>227</v>
      </c>
      <c r="C17" s="3" t="s">
        <v>226</v>
      </c>
      <c r="D17" s="3">
        <v>873</v>
      </c>
      <c r="E17" s="3">
        <v>1001</v>
      </c>
      <c r="F17" s="50" t="s">
        <v>244</v>
      </c>
      <c r="G17" s="3">
        <v>313</v>
      </c>
      <c r="H17" s="3">
        <v>10635</v>
      </c>
      <c r="I17" s="3">
        <v>10661.9</v>
      </c>
      <c r="J17" s="3">
        <v>10661.4</v>
      </c>
      <c r="K17" s="61">
        <f>(J17/H17)*100</f>
        <v>100.24823695345557</v>
      </c>
      <c r="L17" s="61">
        <f t="shared" ref="L17:L39" si="1">(J17/I17)*100</f>
        <v>99.995310404336934</v>
      </c>
    </row>
    <row r="18" spans="1:12" ht="44.25" customHeight="1" x14ac:dyDescent="0.3">
      <c r="A18" s="159"/>
      <c r="B18" s="209"/>
      <c r="C18" s="14" t="s">
        <v>225</v>
      </c>
      <c r="D18" s="3"/>
      <c r="E18" s="3"/>
      <c r="F18" s="50"/>
      <c r="G18" s="3"/>
      <c r="H18" s="3"/>
      <c r="I18" s="3"/>
      <c r="J18" s="3"/>
      <c r="K18" s="61"/>
      <c r="L18" s="61"/>
    </row>
    <row r="19" spans="1:12" x14ac:dyDescent="0.3">
      <c r="A19" s="158" t="s">
        <v>54</v>
      </c>
      <c r="B19" s="207" t="s">
        <v>228</v>
      </c>
      <c r="C19" s="15" t="s">
        <v>226</v>
      </c>
      <c r="D19" s="3">
        <v>873</v>
      </c>
      <c r="E19" s="3">
        <v>1006</v>
      </c>
      <c r="F19" s="50" t="s">
        <v>240</v>
      </c>
      <c r="G19" s="3">
        <v>630</v>
      </c>
      <c r="H19" s="3">
        <v>431</v>
      </c>
      <c r="I19" s="59">
        <v>383</v>
      </c>
      <c r="J19" s="59">
        <v>383</v>
      </c>
      <c r="K19" s="61">
        <f>(J19/H19)*100</f>
        <v>88.863109048723899</v>
      </c>
      <c r="L19" s="61">
        <f t="shared" si="1"/>
        <v>100</v>
      </c>
    </row>
    <row r="20" spans="1:12" ht="28.2" x14ac:dyDescent="0.3">
      <c r="A20" s="159"/>
      <c r="B20" s="209"/>
      <c r="C20" s="14" t="s">
        <v>225</v>
      </c>
      <c r="D20" s="3"/>
      <c r="E20" s="3"/>
      <c r="F20" s="50"/>
      <c r="G20" s="3"/>
      <c r="H20" s="3"/>
      <c r="I20" s="3"/>
      <c r="J20" s="3"/>
      <c r="K20" s="61"/>
      <c r="L20" s="61"/>
    </row>
    <row r="21" spans="1:12" x14ac:dyDescent="0.3">
      <c r="A21" s="158" t="s">
        <v>56</v>
      </c>
      <c r="B21" s="207" t="s">
        <v>229</v>
      </c>
      <c r="C21" s="15" t="s">
        <v>226</v>
      </c>
      <c r="D21" s="3">
        <v>873</v>
      </c>
      <c r="E21" s="3">
        <v>1006</v>
      </c>
      <c r="F21" s="50" t="s">
        <v>243</v>
      </c>
      <c r="G21" s="3">
        <v>630</v>
      </c>
      <c r="H21" s="3">
        <v>20</v>
      </c>
      <c r="I21" s="59"/>
      <c r="J21" s="59"/>
      <c r="K21" s="61"/>
      <c r="L21" s="61"/>
    </row>
    <row r="22" spans="1:12" ht="28.2" x14ac:dyDescent="0.3">
      <c r="A22" s="159"/>
      <c r="B22" s="209"/>
      <c r="C22" s="14" t="s">
        <v>225</v>
      </c>
      <c r="D22" s="3"/>
      <c r="E22" s="3"/>
      <c r="F22" s="50"/>
      <c r="G22" s="3"/>
      <c r="H22" s="3"/>
      <c r="I22" s="3"/>
      <c r="J22" s="3"/>
      <c r="K22" s="61"/>
      <c r="L22" s="61"/>
    </row>
    <row r="23" spans="1:12" x14ac:dyDescent="0.3">
      <c r="A23" s="158" t="s">
        <v>58</v>
      </c>
      <c r="B23" s="207" t="s">
        <v>167</v>
      </c>
      <c r="C23" s="41" t="s">
        <v>226</v>
      </c>
      <c r="D23" s="3">
        <v>873</v>
      </c>
      <c r="E23" s="3">
        <v>1002</v>
      </c>
      <c r="F23" s="50" t="s">
        <v>242</v>
      </c>
      <c r="G23" s="3">
        <v>111</v>
      </c>
      <c r="H23" s="3">
        <v>660</v>
      </c>
      <c r="I23" s="3">
        <v>560</v>
      </c>
      <c r="J23" s="3">
        <v>533</v>
      </c>
      <c r="K23" s="61">
        <f>(J23/H23)*100</f>
        <v>80.757575757575765</v>
      </c>
      <c r="L23" s="61">
        <f t="shared" si="1"/>
        <v>95.178571428571416</v>
      </c>
    </row>
    <row r="24" spans="1:12" ht="28.2" x14ac:dyDescent="0.3">
      <c r="A24" s="159"/>
      <c r="B24" s="209"/>
      <c r="C24" s="34" t="s">
        <v>225</v>
      </c>
      <c r="D24" s="3"/>
      <c r="E24" s="3"/>
      <c r="F24" s="3"/>
      <c r="G24" s="3"/>
      <c r="H24" s="3"/>
      <c r="I24" s="3"/>
      <c r="J24" s="3"/>
      <c r="K24" s="61"/>
      <c r="L24" s="61"/>
    </row>
    <row r="25" spans="1:12" x14ac:dyDescent="0.3">
      <c r="A25" s="158" t="s">
        <v>170</v>
      </c>
      <c r="B25" s="207" t="s">
        <v>230</v>
      </c>
      <c r="C25" s="41" t="s">
        <v>226</v>
      </c>
      <c r="D25" s="3">
        <v>873</v>
      </c>
      <c r="E25" s="3">
        <v>1002</v>
      </c>
      <c r="F25" s="50" t="s">
        <v>242</v>
      </c>
      <c r="G25" s="3">
        <v>111</v>
      </c>
      <c r="H25" s="3">
        <v>660</v>
      </c>
      <c r="I25" s="3">
        <v>560</v>
      </c>
      <c r="J25" s="3">
        <v>533</v>
      </c>
      <c r="K25" s="61">
        <f t="shared" ref="K25:K35" si="2">(J25/H25)*100</f>
        <v>80.757575757575765</v>
      </c>
      <c r="L25" s="61">
        <f t="shared" si="1"/>
        <v>95.178571428571416</v>
      </c>
    </row>
    <row r="26" spans="1:12" ht="28.2" x14ac:dyDescent="0.3">
      <c r="A26" s="159"/>
      <c r="B26" s="209"/>
      <c r="C26" s="34" t="s">
        <v>225</v>
      </c>
      <c r="D26" s="3"/>
      <c r="E26" s="3"/>
      <c r="F26" s="3"/>
      <c r="G26" s="3"/>
      <c r="H26" s="3"/>
      <c r="I26" s="3"/>
      <c r="J26" s="3"/>
      <c r="K26" s="61"/>
      <c r="L26" s="61"/>
    </row>
    <row r="27" spans="1:12" x14ac:dyDescent="0.3">
      <c r="A27" s="158" t="s">
        <v>67</v>
      </c>
      <c r="B27" s="210" t="s">
        <v>66</v>
      </c>
      <c r="C27" s="15" t="s">
        <v>226</v>
      </c>
      <c r="D27" s="3">
        <v>873</v>
      </c>
      <c r="E27" s="3">
        <v>1003</v>
      </c>
      <c r="F27" s="50" t="s">
        <v>241</v>
      </c>
      <c r="G27" s="3">
        <v>630</v>
      </c>
      <c r="H27" s="3">
        <v>2007.3</v>
      </c>
      <c r="I27" s="59">
        <v>2085.8000000000002</v>
      </c>
      <c r="J27" s="59">
        <v>2083.8000000000002</v>
      </c>
      <c r="K27" s="61">
        <f t="shared" si="2"/>
        <v>103.81108952324018</v>
      </c>
      <c r="L27" s="61">
        <f t="shared" si="1"/>
        <v>99.904113529580968</v>
      </c>
    </row>
    <row r="28" spans="1:12" ht="34.5" customHeight="1" x14ac:dyDescent="0.3">
      <c r="A28" s="201"/>
      <c r="B28" s="211"/>
      <c r="C28" s="15" t="s">
        <v>231</v>
      </c>
      <c r="D28" s="3"/>
      <c r="E28" s="3"/>
      <c r="F28" s="3"/>
      <c r="G28" s="3"/>
      <c r="H28" s="3"/>
      <c r="I28" s="3"/>
      <c r="J28" s="3"/>
      <c r="K28" s="61"/>
      <c r="L28" s="61"/>
    </row>
    <row r="29" spans="1:12" ht="34.5" customHeight="1" x14ac:dyDescent="0.3">
      <c r="A29" s="65"/>
      <c r="B29" s="21" t="s">
        <v>325</v>
      </c>
      <c r="C29" s="15" t="s">
        <v>226</v>
      </c>
      <c r="D29" s="3">
        <v>873</v>
      </c>
      <c r="E29" s="3">
        <v>1003</v>
      </c>
      <c r="F29" s="50" t="s">
        <v>241</v>
      </c>
      <c r="G29" s="3">
        <v>630</v>
      </c>
      <c r="H29" s="3">
        <v>1484.3</v>
      </c>
      <c r="I29" s="3">
        <v>1528.8</v>
      </c>
      <c r="J29" s="3">
        <v>1528.8</v>
      </c>
      <c r="K29" s="61">
        <f t="shared" si="2"/>
        <v>102.99804621707203</v>
      </c>
      <c r="L29" s="61">
        <f t="shared" si="1"/>
        <v>100</v>
      </c>
    </row>
    <row r="30" spans="1:12" ht="89.25" customHeight="1" x14ac:dyDescent="0.3">
      <c r="A30" s="65"/>
      <c r="B30" s="66" t="s">
        <v>324</v>
      </c>
      <c r="C30" s="15" t="s">
        <v>231</v>
      </c>
      <c r="D30" s="3"/>
      <c r="E30" s="3"/>
      <c r="F30" s="3"/>
      <c r="G30" s="3"/>
      <c r="H30" s="3"/>
      <c r="I30" s="3"/>
      <c r="J30" s="3"/>
      <c r="K30" s="61"/>
      <c r="L30" s="61"/>
    </row>
    <row r="31" spans="1:12" ht="26.25" customHeight="1" x14ac:dyDescent="0.3">
      <c r="A31" s="158" t="s">
        <v>88</v>
      </c>
      <c r="B31" s="16" t="s">
        <v>232</v>
      </c>
      <c r="C31" s="3" t="s">
        <v>226</v>
      </c>
      <c r="D31" s="3">
        <v>873</v>
      </c>
      <c r="E31" s="3">
        <v>1003</v>
      </c>
      <c r="F31" s="50" t="s">
        <v>241</v>
      </c>
      <c r="G31" s="3">
        <v>630</v>
      </c>
      <c r="H31" s="3">
        <v>523</v>
      </c>
      <c r="I31" s="59">
        <v>557</v>
      </c>
      <c r="J31" s="59">
        <v>555</v>
      </c>
      <c r="K31" s="61">
        <f t="shared" si="2"/>
        <v>106.11854684512427</v>
      </c>
      <c r="L31" s="61">
        <f t="shared" si="1"/>
        <v>99.640933572710949</v>
      </c>
    </row>
    <row r="32" spans="1:12" ht="41.25" customHeight="1" x14ac:dyDescent="0.3">
      <c r="A32" s="159"/>
      <c r="B32" s="14" t="s">
        <v>233</v>
      </c>
      <c r="C32" s="15" t="s">
        <v>231</v>
      </c>
      <c r="D32" s="3"/>
      <c r="E32" s="3"/>
      <c r="F32" s="3"/>
      <c r="G32" s="3"/>
      <c r="H32" s="3"/>
      <c r="I32" s="3"/>
      <c r="J32" s="3"/>
      <c r="K32" s="61"/>
      <c r="L32" s="61"/>
    </row>
    <row r="33" spans="1:12" x14ac:dyDescent="0.3">
      <c r="A33" s="158" t="s">
        <v>91</v>
      </c>
      <c r="B33" s="212" t="s">
        <v>235</v>
      </c>
      <c r="C33" s="3" t="s">
        <v>226</v>
      </c>
      <c r="D33" s="3">
        <v>873</v>
      </c>
      <c r="E33" s="3">
        <v>1006</v>
      </c>
      <c r="F33" s="50" t="s">
        <v>240</v>
      </c>
      <c r="G33" s="3">
        <v>630</v>
      </c>
      <c r="H33" s="3">
        <v>1489</v>
      </c>
      <c r="I33" s="3">
        <v>1534</v>
      </c>
      <c r="J33" s="3">
        <v>1534</v>
      </c>
      <c r="K33" s="61">
        <f t="shared" si="2"/>
        <v>103.02216252518468</v>
      </c>
      <c r="L33" s="61">
        <f t="shared" si="1"/>
        <v>100</v>
      </c>
    </row>
    <row r="34" spans="1:12" ht="105" customHeight="1" x14ac:dyDescent="0.3">
      <c r="A34" s="159"/>
      <c r="B34" s="213"/>
      <c r="C34" s="14" t="s">
        <v>234</v>
      </c>
      <c r="D34" s="3"/>
      <c r="E34" s="3"/>
      <c r="F34" s="3"/>
      <c r="G34" s="3"/>
      <c r="H34" s="3"/>
      <c r="I34" s="3"/>
      <c r="J34" s="3"/>
      <c r="K34" s="61"/>
      <c r="L34" s="61"/>
    </row>
    <row r="35" spans="1:12" x14ac:dyDescent="0.3">
      <c r="A35" s="158" t="s">
        <v>93</v>
      </c>
      <c r="B35" s="202" t="s">
        <v>308</v>
      </c>
      <c r="C35" s="20" t="s">
        <v>226</v>
      </c>
      <c r="D35" s="3">
        <v>873</v>
      </c>
      <c r="E35" s="3">
        <v>1006</v>
      </c>
      <c r="F35" s="50" t="s">
        <v>240</v>
      </c>
      <c r="G35" s="3">
        <v>630</v>
      </c>
      <c r="H35" s="3">
        <v>1384</v>
      </c>
      <c r="I35" s="3">
        <v>1429</v>
      </c>
      <c r="J35" s="3">
        <v>1429</v>
      </c>
      <c r="K35" s="61">
        <f t="shared" si="2"/>
        <v>103.2514450867052</v>
      </c>
      <c r="L35" s="61">
        <f t="shared" si="1"/>
        <v>100</v>
      </c>
    </row>
    <row r="36" spans="1:12" ht="194.25" customHeight="1" x14ac:dyDescent="0.3">
      <c r="A36" s="159"/>
      <c r="B36" s="206"/>
      <c r="C36" s="43" t="s">
        <v>234</v>
      </c>
      <c r="D36" s="40"/>
      <c r="E36" s="3"/>
      <c r="F36" s="50"/>
      <c r="G36" s="3"/>
      <c r="H36" s="3"/>
      <c r="I36" s="3"/>
      <c r="J36" s="3"/>
      <c r="K36" s="61"/>
      <c r="L36" s="61"/>
    </row>
    <row r="37" spans="1:12" ht="22.8" customHeight="1" x14ac:dyDescent="0.3">
      <c r="A37" s="158" t="s">
        <v>94</v>
      </c>
      <c r="B37" s="202" t="s">
        <v>348</v>
      </c>
      <c r="C37" s="44" t="s">
        <v>226</v>
      </c>
      <c r="D37" s="3">
        <v>873</v>
      </c>
      <c r="E37" s="3">
        <v>1006</v>
      </c>
      <c r="F37" s="50" t="s">
        <v>240</v>
      </c>
      <c r="G37" s="3">
        <v>630</v>
      </c>
      <c r="H37" s="3">
        <v>105</v>
      </c>
      <c r="I37" s="3">
        <v>105</v>
      </c>
      <c r="J37" s="3">
        <v>105</v>
      </c>
      <c r="K37" s="61">
        <f>(J37/H37)*100</f>
        <v>100</v>
      </c>
      <c r="L37" s="61">
        <f t="shared" si="1"/>
        <v>100</v>
      </c>
    </row>
    <row r="38" spans="1:12" ht="103.5" customHeight="1" x14ac:dyDescent="0.3">
      <c r="A38" s="159"/>
      <c r="B38" s="206"/>
      <c r="C38" s="43" t="s">
        <v>234</v>
      </c>
      <c r="D38" s="40"/>
      <c r="E38" s="3"/>
      <c r="F38" s="3"/>
      <c r="G38" s="3"/>
      <c r="H38" s="3"/>
      <c r="I38" s="3"/>
      <c r="J38" s="3"/>
      <c r="K38" s="61"/>
      <c r="L38" s="61"/>
    </row>
    <row r="39" spans="1:12" x14ac:dyDescent="0.3">
      <c r="A39" s="158" t="s">
        <v>97</v>
      </c>
      <c r="B39" s="207" t="s">
        <v>238</v>
      </c>
      <c r="C39" s="3" t="s">
        <v>226</v>
      </c>
      <c r="D39" s="3">
        <v>873</v>
      </c>
      <c r="E39" s="3">
        <v>1006</v>
      </c>
      <c r="F39" s="50" t="s">
        <v>240</v>
      </c>
      <c r="G39" s="3">
        <v>630</v>
      </c>
      <c r="H39" s="3">
        <v>179</v>
      </c>
      <c r="I39" s="3">
        <f>I42+I45</f>
        <v>187</v>
      </c>
      <c r="J39" s="3">
        <f>J42+J45</f>
        <v>187</v>
      </c>
      <c r="K39" s="61">
        <f>(J39/H39)*100</f>
        <v>104.46927374301676</v>
      </c>
      <c r="L39" s="61">
        <f t="shared" si="1"/>
        <v>100</v>
      </c>
    </row>
    <row r="40" spans="1:12" x14ac:dyDescent="0.3">
      <c r="A40" s="201"/>
      <c r="B40" s="208"/>
      <c r="C40" s="47" t="s">
        <v>236</v>
      </c>
      <c r="D40" s="158"/>
      <c r="E40" s="158"/>
      <c r="F40" s="214"/>
      <c r="G40" s="158"/>
      <c r="H40" s="158"/>
      <c r="I40" s="158"/>
      <c r="J40" s="158"/>
      <c r="K40" s="204"/>
      <c r="L40" s="158"/>
    </row>
    <row r="41" spans="1:12" ht="69" x14ac:dyDescent="0.3">
      <c r="A41" s="159"/>
      <c r="B41" s="209"/>
      <c r="C41" s="46" t="s">
        <v>237</v>
      </c>
      <c r="D41" s="159"/>
      <c r="E41" s="159"/>
      <c r="F41" s="215"/>
      <c r="G41" s="159"/>
      <c r="H41" s="159"/>
      <c r="I41" s="159"/>
      <c r="J41" s="159"/>
      <c r="K41" s="205"/>
      <c r="L41" s="159"/>
    </row>
    <row r="42" spans="1:12" x14ac:dyDescent="0.3">
      <c r="A42" s="158" t="s">
        <v>99</v>
      </c>
      <c r="B42" s="202" t="s">
        <v>239</v>
      </c>
      <c r="C42" s="44" t="s">
        <v>226</v>
      </c>
      <c r="D42" s="3">
        <v>873</v>
      </c>
      <c r="E42" s="3">
        <v>1006</v>
      </c>
      <c r="F42" s="50" t="s">
        <v>240</v>
      </c>
      <c r="G42" s="3">
        <v>630</v>
      </c>
      <c r="H42" s="3">
        <v>179</v>
      </c>
      <c r="I42" s="3">
        <v>179</v>
      </c>
      <c r="J42" s="3">
        <v>179</v>
      </c>
      <c r="K42" s="3">
        <f>(J42/H42)*100</f>
        <v>100</v>
      </c>
      <c r="L42" s="3">
        <v>100</v>
      </c>
    </row>
    <row r="43" spans="1:12" x14ac:dyDescent="0.3">
      <c r="A43" s="201"/>
      <c r="B43" s="203"/>
      <c r="C43" s="48" t="s">
        <v>236</v>
      </c>
      <c r="D43" s="158"/>
      <c r="E43" s="158"/>
      <c r="F43" s="158"/>
      <c r="G43" s="158"/>
      <c r="H43" s="158"/>
      <c r="I43" s="158"/>
      <c r="J43" s="158"/>
      <c r="K43" s="158"/>
      <c r="L43" s="158"/>
    </row>
    <row r="44" spans="1:12" ht="69" x14ac:dyDescent="0.3">
      <c r="A44" s="201"/>
      <c r="B44" s="203"/>
      <c r="C44" s="49" t="s">
        <v>237</v>
      </c>
      <c r="D44" s="201"/>
      <c r="E44" s="201"/>
      <c r="F44" s="201"/>
      <c r="G44" s="201"/>
      <c r="H44" s="201"/>
      <c r="I44" s="201"/>
      <c r="J44" s="201"/>
      <c r="K44" s="201"/>
      <c r="L44" s="201"/>
    </row>
    <row r="45" spans="1:12" ht="15" customHeight="1" x14ac:dyDescent="0.3">
      <c r="A45" s="68"/>
      <c r="B45" s="222" t="s">
        <v>330</v>
      </c>
      <c r="C45" s="3" t="s">
        <v>226</v>
      </c>
      <c r="D45" s="67">
        <v>873</v>
      </c>
      <c r="E45" s="67">
        <v>1006</v>
      </c>
      <c r="F45" s="53" t="s">
        <v>240</v>
      </c>
      <c r="G45" s="67">
        <v>630</v>
      </c>
      <c r="H45" s="67">
        <v>0</v>
      </c>
      <c r="I45" s="67">
        <v>8</v>
      </c>
      <c r="J45" s="67">
        <v>8</v>
      </c>
      <c r="K45" s="67" t="e">
        <f>(J45/H45)*100</f>
        <v>#DIV/0!</v>
      </c>
      <c r="L45" s="67">
        <v>100</v>
      </c>
    </row>
    <row r="46" spans="1:12" ht="24" customHeight="1" x14ac:dyDescent="0.3">
      <c r="A46" s="37"/>
      <c r="B46" s="188"/>
      <c r="C46" s="47" t="s">
        <v>236</v>
      </c>
      <c r="D46" s="217"/>
      <c r="E46" s="158"/>
      <c r="F46" s="158"/>
      <c r="G46" s="158"/>
      <c r="H46" s="158"/>
      <c r="I46" s="158"/>
      <c r="J46" s="158"/>
      <c r="K46" s="158"/>
      <c r="L46" s="158"/>
    </row>
    <row r="47" spans="1:12" ht="70.2" customHeight="1" x14ac:dyDescent="0.3">
      <c r="A47" s="36"/>
      <c r="B47" s="222"/>
      <c r="C47" s="46" t="s">
        <v>237</v>
      </c>
      <c r="D47" s="159"/>
      <c r="E47" s="159"/>
      <c r="F47" s="159"/>
      <c r="G47" s="159"/>
      <c r="H47" s="159"/>
      <c r="I47" s="159"/>
      <c r="J47" s="159"/>
      <c r="K47" s="159"/>
      <c r="L47" s="159"/>
    </row>
    <row r="48" spans="1:12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</row>
    <row r="49" spans="1:12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</row>
    <row r="50" spans="1:12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</row>
    <row r="51" spans="1:12" x14ac:dyDescent="0.3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</row>
  </sheetData>
  <mergeCells count="72">
    <mergeCell ref="L46:L47"/>
    <mergeCell ref="G46:G47"/>
    <mergeCell ref="H46:H47"/>
    <mergeCell ref="I46:I47"/>
    <mergeCell ref="J46:J47"/>
    <mergeCell ref="K46:K47"/>
    <mergeCell ref="B45:B47"/>
    <mergeCell ref="D46:D47"/>
    <mergeCell ref="E46:E47"/>
    <mergeCell ref="F46:F47"/>
    <mergeCell ref="C1:K1"/>
    <mergeCell ref="C2:L2"/>
    <mergeCell ref="D4:G4"/>
    <mergeCell ref="H4:L4"/>
    <mergeCell ref="B10:B13"/>
    <mergeCell ref="B19:B20"/>
    <mergeCell ref="B21:B22"/>
    <mergeCell ref="B35:B36"/>
    <mergeCell ref="E40:E41"/>
    <mergeCell ref="F40:F41"/>
    <mergeCell ref="G40:G41"/>
    <mergeCell ref="H40:H41"/>
    <mergeCell ref="A4:A5"/>
    <mergeCell ref="B4:B5"/>
    <mergeCell ref="C4:C5"/>
    <mergeCell ref="B7:B9"/>
    <mergeCell ref="A7:A9"/>
    <mergeCell ref="K11:K12"/>
    <mergeCell ref="L11:L12"/>
    <mergeCell ref="B17:B18"/>
    <mergeCell ref="A17:A18"/>
    <mergeCell ref="I11:I12"/>
    <mergeCell ref="J11:J12"/>
    <mergeCell ref="A19:A20"/>
    <mergeCell ref="E11:E12"/>
    <mergeCell ref="F11:F12"/>
    <mergeCell ref="G11:G12"/>
    <mergeCell ref="H11:H12"/>
    <mergeCell ref="A14:A16"/>
    <mergeCell ref="A10:A13"/>
    <mergeCell ref="D11:D12"/>
    <mergeCell ref="A21:A22"/>
    <mergeCell ref="B23:B24"/>
    <mergeCell ref="A23:A24"/>
    <mergeCell ref="B25:B26"/>
    <mergeCell ref="A25:A26"/>
    <mergeCell ref="A27:A28"/>
    <mergeCell ref="B27:B28"/>
    <mergeCell ref="A31:A32"/>
    <mergeCell ref="B33:B34"/>
    <mergeCell ref="A33:A34"/>
    <mergeCell ref="A35:A36"/>
    <mergeCell ref="B37:B38"/>
    <mergeCell ref="A37:A38"/>
    <mergeCell ref="B39:B41"/>
    <mergeCell ref="A39:A41"/>
    <mergeCell ref="I40:I41"/>
    <mergeCell ref="I43:I44"/>
    <mergeCell ref="J43:J44"/>
    <mergeCell ref="K43:K44"/>
    <mergeCell ref="L43:L44"/>
    <mergeCell ref="J40:J41"/>
    <mergeCell ref="K40:K41"/>
    <mergeCell ref="L40:L41"/>
    <mergeCell ref="G43:G44"/>
    <mergeCell ref="H43:H44"/>
    <mergeCell ref="D40:D41"/>
    <mergeCell ref="B42:B44"/>
    <mergeCell ref="A42:A44"/>
    <mergeCell ref="D43:D44"/>
    <mergeCell ref="E43:E44"/>
    <mergeCell ref="F43:F44"/>
  </mergeCells>
  <pageMargins left="0" right="0" top="0" bottom="0" header="0.31496062992125984" footer="0.31496062992125984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1"/>
  <sheetViews>
    <sheetView zoomScale="80" zoomScaleNormal="80" workbookViewId="0">
      <selection activeCell="C6" sqref="C6:C11"/>
    </sheetView>
  </sheetViews>
  <sheetFormatPr defaultRowHeight="14.4" x14ac:dyDescent="0.3"/>
  <cols>
    <col min="1" max="1" width="0.5546875" customWidth="1"/>
    <col min="2" max="2" width="6" customWidth="1"/>
    <col min="3" max="3" width="38.44140625" customWidth="1"/>
    <col min="4" max="4" width="23.88671875" customWidth="1"/>
    <col min="5" max="5" width="10.6640625" customWidth="1"/>
    <col min="6" max="6" width="10.44140625" customWidth="1"/>
    <col min="7" max="7" width="13" customWidth="1"/>
  </cols>
  <sheetData>
    <row r="1" spans="1:9" x14ac:dyDescent="0.3">
      <c r="A1" s="32" t="s">
        <v>246</v>
      </c>
      <c r="B1" s="32"/>
      <c r="C1" s="32"/>
      <c r="D1" s="32"/>
      <c r="E1" s="32"/>
      <c r="F1" s="32"/>
      <c r="G1" s="32"/>
      <c r="H1" s="32"/>
      <c r="I1" s="32"/>
    </row>
    <row r="2" spans="1:9" x14ac:dyDescent="0.3">
      <c r="B2" s="241" t="s">
        <v>352</v>
      </c>
      <c r="C2" s="241"/>
      <c r="D2" s="241"/>
      <c r="E2" s="241"/>
      <c r="F2" s="241"/>
      <c r="G2" s="55"/>
      <c r="H2" s="55"/>
    </row>
    <row r="4" spans="1:9" ht="56.25" customHeight="1" x14ac:dyDescent="0.3">
      <c r="B4" s="76" t="s">
        <v>0</v>
      </c>
      <c r="C4" s="76" t="s">
        <v>247</v>
      </c>
      <c r="D4" s="76" t="s">
        <v>248</v>
      </c>
      <c r="E4" s="76" t="s">
        <v>249</v>
      </c>
      <c r="F4" s="76" t="s">
        <v>250</v>
      </c>
      <c r="G4" s="76" t="s">
        <v>123</v>
      </c>
    </row>
    <row r="5" spans="1:9" x14ac:dyDescent="0.3"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9" ht="15" customHeight="1" x14ac:dyDescent="0.3">
      <c r="B6" s="148" t="s">
        <v>256</v>
      </c>
      <c r="C6" s="230" t="s">
        <v>383</v>
      </c>
      <c r="D6" s="30" t="s">
        <v>219</v>
      </c>
      <c r="E6" s="102">
        <f>SUM(E7:E11)</f>
        <v>149315.69999999998</v>
      </c>
      <c r="F6" s="29">
        <f>SUM(F7:F11)</f>
        <v>155508.6</v>
      </c>
      <c r="G6" s="102">
        <f>(F6/E6)*100</f>
        <v>104.14752099075986</v>
      </c>
    </row>
    <row r="7" spans="1:9" ht="16.5" customHeight="1" x14ac:dyDescent="0.3">
      <c r="B7" s="216"/>
      <c r="C7" s="231"/>
      <c r="D7" s="30" t="s">
        <v>251</v>
      </c>
      <c r="E7" s="29">
        <f>E13+E55+E81</f>
        <v>43701.600000000006</v>
      </c>
      <c r="F7" s="29">
        <f>F13+F55+F81</f>
        <v>48237.3</v>
      </c>
      <c r="G7" s="102">
        <f t="shared" ref="G7:G15" si="0">(F7/E7)*100</f>
        <v>110.37879619968147</v>
      </c>
    </row>
    <row r="8" spans="1:9" x14ac:dyDescent="0.3">
      <c r="B8" s="216"/>
      <c r="C8" s="231"/>
      <c r="D8" s="30" t="s">
        <v>252</v>
      </c>
      <c r="E8" s="29">
        <f>E14+E43+E56+E82+E98</f>
        <v>87922.799999999988</v>
      </c>
      <c r="F8" s="29">
        <f>F14+F43+F56+F82+F98</f>
        <v>89315.8</v>
      </c>
      <c r="G8" s="102">
        <f t="shared" si="0"/>
        <v>101.58434444762906</v>
      </c>
    </row>
    <row r="9" spans="1:9" ht="43.2" customHeight="1" x14ac:dyDescent="0.3">
      <c r="B9" s="216"/>
      <c r="C9" s="231"/>
      <c r="D9" s="30" t="s">
        <v>253</v>
      </c>
      <c r="E9" s="29">
        <f>E15+E44+E57+E75+E83</f>
        <v>15421.3</v>
      </c>
      <c r="F9" s="29">
        <f>F15+F44+F57+F75+F83</f>
        <v>15382.2</v>
      </c>
      <c r="G9" s="102">
        <f t="shared" si="0"/>
        <v>99.746454579056248</v>
      </c>
    </row>
    <row r="10" spans="1:9" ht="28.8" customHeight="1" x14ac:dyDescent="0.3">
      <c r="B10" s="216"/>
      <c r="C10" s="231"/>
      <c r="D10" s="30" t="s">
        <v>254</v>
      </c>
      <c r="E10" s="29">
        <f>E45+E84+E76</f>
        <v>2270</v>
      </c>
      <c r="F10" s="29">
        <f>F45+F84+F76</f>
        <v>2573.3000000000002</v>
      </c>
      <c r="G10" s="102">
        <f t="shared" si="0"/>
        <v>113.36123348017621</v>
      </c>
    </row>
    <row r="11" spans="1:9" ht="17.399999999999999" customHeight="1" x14ac:dyDescent="0.3">
      <c r="B11" s="149"/>
      <c r="C11" s="232"/>
      <c r="D11" s="30" t="s">
        <v>255</v>
      </c>
      <c r="E11" s="29">
        <f>E85</f>
        <v>0</v>
      </c>
      <c r="F11" s="29">
        <f>F85</f>
        <v>0</v>
      </c>
      <c r="G11" s="102"/>
    </row>
    <row r="12" spans="1:9" ht="16.8" customHeight="1" x14ac:dyDescent="0.3">
      <c r="B12" s="233" t="s">
        <v>18</v>
      </c>
      <c r="C12" s="230" t="s">
        <v>257</v>
      </c>
      <c r="D12" s="30" t="s">
        <v>219</v>
      </c>
      <c r="E12" s="29">
        <f>SUM(E13:E17)</f>
        <v>56864.800000000003</v>
      </c>
      <c r="F12" s="29">
        <f>SUM(F13:F17)</f>
        <v>62158.1</v>
      </c>
      <c r="G12" s="103">
        <f t="shared" si="0"/>
        <v>109.3085705040728</v>
      </c>
    </row>
    <row r="13" spans="1:9" ht="18.600000000000001" customHeight="1" x14ac:dyDescent="0.3">
      <c r="B13" s="234"/>
      <c r="C13" s="231"/>
      <c r="D13" s="30" t="s">
        <v>251</v>
      </c>
      <c r="E13" s="104">
        <f>E20+E22+E23+E35</f>
        <v>24133.7</v>
      </c>
      <c r="F13" s="104">
        <f>F20+F22+F23+F35</f>
        <v>28509.899999999998</v>
      </c>
      <c r="G13" s="103">
        <f t="shared" si="0"/>
        <v>118.13314991070575</v>
      </c>
    </row>
    <row r="14" spans="1:9" ht="18" customHeight="1" x14ac:dyDescent="0.3">
      <c r="B14" s="234"/>
      <c r="C14" s="231"/>
      <c r="D14" s="30" t="s">
        <v>252</v>
      </c>
      <c r="E14" s="104">
        <f>E18+E21+E25+E26+E27+E28+E29+E30+E31+E32+E33+E38+E24</f>
        <v>21645.1</v>
      </c>
      <c r="F14" s="104">
        <f>F18+F21+F25+F26+F27+F28+F29+F30+F31+F32+F33+F38+F24</f>
        <v>22603.8</v>
      </c>
      <c r="G14" s="103">
        <f t="shared" si="0"/>
        <v>104.42917796637576</v>
      </c>
    </row>
    <row r="15" spans="1:9" ht="44.25" customHeight="1" x14ac:dyDescent="0.3">
      <c r="B15" s="234"/>
      <c r="C15" s="231"/>
      <c r="D15" s="30" t="s">
        <v>253</v>
      </c>
      <c r="E15" s="104">
        <f>E34+E36+E39</f>
        <v>11086</v>
      </c>
      <c r="F15" s="104">
        <f>F34+F36+F39</f>
        <v>11044.4</v>
      </c>
      <c r="G15" s="103">
        <f t="shared" si="0"/>
        <v>99.624751939383003</v>
      </c>
    </row>
    <row r="16" spans="1:9" ht="27.6" x14ac:dyDescent="0.3">
      <c r="B16" s="234"/>
      <c r="C16" s="231"/>
      <c r="D16" s="30" t="s">
        <v>254</v>
      </c>
      <c r="E16" s="29"/>
      <c r="F16" s="29"/>
      <c r="G16" s="29"/>
    </row>
    <row r="17" spans="2:7" x14ac:dyDescent="0.3">
      <c r="B17" s="235"/>
      <c r="C17" s="232"/>
      <c r="D17" s="30" t="s">
        <v>255</v>
      </c>
      <c r="E17" s="77"/>
      <c r="F17" s="77"/>
      <c r="G17" s="77"/>
    </row>
    <row r="18" spans="2:7" ht="55.2" customHeight="1" x14ac:dyDescent="0.3">
      <c r="B18" s="79" t="s">
        <v>22</v>
      </c>
      <c r="C18" s="80" t="s">
        <v>258</v>
      </c>
      <c r="D18" s="78" t="s">
        <v>252</v>
      </c>
      <c r="E18" s="105">
        <v>1547.8</v>
      </c>
      <c r="F18" s="105">
        <v>1575.9</v>
      </c>
      <c r="G18" s="106">
        <f>(F18/E18)*100</f>
        <v>101.81548003618039</v>
      </c>
    </row>
    <row r="19" spans="2:7" x14ac:dyDescent="0.3">
      <c r="B19" s="148" t="s">
        <v>24</v>
      </c>
      <c r="C19" s="227" t="s">
        <v>25</v>
      </c>
      <c r="D19" s="78" t="s">
        <v>219</v>
      </c>
      <c r="E19" s="105">
        <v>27637</v>
      </c>
      <c r="F19" s="105">
        <f>SUM(F20:F21)</f>
        <v>32915.1</v>
      </c>
      <c r="G19" s="106">
        <f t="shared" ref="G19:G83" si="1">(F19/E19)*100</f>
        <v>119.09794840250389</v>
      </c>
    </row>
    <row r="20" spans="2:7" ht="16.8" customHeight="1" x14ac:dyDescent="0.3">
      <c r="B20" s="216"/>
      <c r="C20" s="229"/>
      <c r="D20" s="78" t="s">
        <v>251</v>
      </c>
      <c r="E20" s="105">
        <v>20133</v>
      </c>
      <c r="F20" s="105">
        <v>24494.799999999999</v>
      </c>
      <c r="G20" s="106">
        <f t="shared" si="1"/>
        <v>121.66492822728854</v>
      </c>
    </row>
    <row r="21" spans="2:7" x14ac:dyDescent="0.3">
      <c r="B21" s="149"/>
      <c r="C21" s="228"/>
      <c r="D21" s="78" t="s">
        <v>252</v>
      </c>
      <c r="E21" s="105">
        <v>7504</v>
      </c>
      <c r="F21" s="105">
        <v>8420.2999999999993</v>
      </c>
      <c r="G21" s="106">
        <f t="shared" si="1"/>
        <v>112.21082089552237</v>
      </c>
    </row>
    <row r="22" spans="2:7" ht="81" customHeight="1" x14ac:dyDescent="0.3">
      <c r="B22" s="79" t="s">
        <v>26</v>
      </c>
      <c r="C22" s="45" t="s">
        <v>259</v>
      </c>
      <c r="D22" s="78" t="s">
        <v>251</v>
      </c>
      <c r="E22" s="105">
        <v>3.5</v>
      </c>
      <c r="F22" s="105">
        <v>4.5999999999999996</v>
      </c>
      <c r="G22" s="106">
        <f t="shared" si="1"/>
        <v>131.42857142857142</v>
      </c>
    </row>
    <row r="23" spans="2:7" ht="55.2" customHeight="1" x14ac:dyDescent="0.3">
      <c r="B23" s="79" t="s">
        <v>27</v>
      </c>
      <c r="C23" s="45" t="s">
        <v>260</v>
      </c>
      <c r="D23" s="78" t="s">
        <v>251</v>
      </c>
      <c r="E23" s="74">
        <v>3506.2</v>
      </c>
      <c r="F23" s="74">
        <v>3519.9</v>
      </c>
      <c r="G23" s="106">
        <f t="shared" si="1"/>
        <v>100.39073640978837</v>
      </c>
    </row>
    <row r="24" spans="2:7" ht="56.4" customHeight="1" x14ac:dyDescent="0.3">
      <c r="B24" s="79" t="s">
        <v>29</v>
      </c>
      <c r="C24" s="45" t="s">
        <v>261</v>
      </c>
      <c r="D24" s="78" t="s">
        <v>252</v>
      </c>
      <c r="E24" s="105">
        <v>0</v>
      </c>
      <c r="F24" s="105">
        <v>0</v>
      </c>
      <c r="G24" s="106">
        <v>0</v>
      </c>
    </row>
    <row r="25" spans="2:7" ht="55.2" customHeight="1" x14ac:dyDescent="0.3">
      <c r="B25" s="79" t="s">
        <v>31</v>
      </c>
      <c r="C25" s="45" t="s">
        <v>262</v>
      </c>
      <c r="D25" s="78" t="s">
        <v>252</v>
      </c>
      <c r="E25" s="105">
        <v>7802</v>
      </c>
      <c r="F25" s="105">
        <v>7823.4</v>
      </c>
      <c r="G25" s="106">
        <f t="shared" si="1"/>
        <v>100.27428864393744</v>
      </c>
    </row>
    <row r="26" spans="2:7" ht="42.6" customHeight="1" x14ac:dyDescent="0.3">
      <c r="B26" s="79" t="s">
        <v>33</v>
      </c>
      <c r="C26" s="45" t="s">
        <v>263</v>
      </c>
      <c r="D26" s="78" t="s">
        <v>252</v>
      </c>
      <c r="E26" s="74">
        <v>50</v>
      </c>
      <c r="F26" s="74">
        <v>47.3</v>
      </c>
      <c r="G26" s="106">
        <f t="shared" si="1"/>
        <v>94.6</v>
      </c>
    </row>
    <row r="27" spans="2:7" ht="42" customHeight="1" x14ac:dyDescent="0.3">
      <c r="B27" s="79" t="s">
        <v>35</v>
      </c>
      <c r="C27" s="45" t="s">
        <v>264</v>
      </c>
      <c r="D27" s="78" t="s">
        <v>252</v>
      </c>
      <c r="E27" s="105">
        <v>62</v>
      </c>
      <c r="F27" s="105">
        <v>62.6</v>
      </c>
      <c r="G27" s="106">
        <f t="shared" si="1"/>
        <v>100.96774193548387</v>
      </c>
    </row>
    <row r="28" spans="2:7" ht="56.4" customHeight="1" x14ac:dyDescent="0.3">
      <c r="B28" s="79" t="s">
        <v>37</v>
      </c>
      <c r="C28" s="45" t="s">
        <v>265</v>
      </c>
      <c r="D28" s="78" t="s">
        <v>252</v>
      </c>
      <c r="E28" s="105"/>
      <c r="F28" s="105">
        <v>0</v>
      </c>
      <c r="G28" s="106"/>
    </row>
    <row r="29" spans="2:7" ht="68.400000000000006" customHeight="1" x14ac:dyDescent="0.3">
      <c r="B29" s="79" t="s">
        <v>39</v>
      </c>
      <c r="C29" s="45" t="s">
        <v>266</v>
      </c>
      <c r="D29" s="78" t="s">
        <v>252</v>
      </c>
      <c r="E29" s="74">
        <v>3107</v>
      </c>
      <c r="F29" s="74">
        <v>3117.2</v>
      </c>
      <c r="G29" s="106">
        <f t="shared" si="1"/>
        <v>100.32829095590601</v>
      </c>
    </row>
    <row r="30" spans="2:7" ht="54" customHeight="1" x14ac:dyDescent="0.3">
      <c r="B30" s="79" t="s">
        <v>41</v>
      </c>
      <c r="C30" s="45" t="s">
        <v>267</v>
      </c>
      <c r="D30" s="78" t="s">
        <v>252</v>
      </c>
      <c r="E30" s="105">
        <v>85</v>
      </c>
      <c r="F30" s="105">
        <v>78.5</v>
      </c>
      <c r="G30" s="106">
        <f t="shared" si="1"/>
        <v>92.352941176470594</v>
      </c>
    </row>
    <row r="31" spans="2:7" ht="136.80000000000001" customHeight="1" x14ac:dyDescent="0.3">
      <c r="B31" s="79" t="s">
        <v>45</v>
      </c>
      <c r="C31" s="45" t="s">
        <v>268</v>
      </c>
      <c r="D31" s="78" t="s">
        <v>252</v>
      </c>
      <c r="E31" s="74">
        <v>100.1</v>
      </c>
      <c r="F31" s="74">
        <v>92.4</v>
      </c>
      <c r="G31" s="106">
        <f t="shared" si="1"/>
        <v>92.307692307692321</v>
      </c>
    </row>
    <row r="32" spans="2:7" ht="40.799999999999997" customHeight="1" x14ac:dyDescent="0.3">
      <c r="B32" s="79" t="s">
        <v>46</v>
      </c>
      <c r="C32" s="81" t="s">
        <v>47</v>
      </c>
      <c r="D32" s="78" t="s">
        <v>252</v>
      </c>
      <c r="E32" s="105">
        <v>152.19999999999999</v>
      </c>
      <c r="F32" s="105">
        <v>151.19999999999999</v>
      </c>
      <c r="G32" s="106">
        <f t="shared" si="1"/>
        <v>99.342969776609721</v>
      </c>
    </row>
    <row r="33" spans="1:7" ht="55.8" customHeight="1" x14ac:dyDescent="0.3">
      <c r="B33" s="79" t="s">
        <v>48</v>
      </c>
      <c r="C33" s="81" t="s">
        <v>49</v>
      </c>
      <c r="D33" s="78" t="s">
        <v>252</v>
      </c>
      <c r="E33" s="74">
        <v>1181</v>
      </c>
      <c r="F33" s="74">
        <v>1181</v>
      </c>
      <c r="G33" s="106">
        <f t="shared" si="1"/>
        <v>100</v>
      </c>
    </row>
    <row r="34" spans="1:7" ht="41.4" x14ac:dyDescent="0.3">
      <c r="B34" s="79" t="s">
        <v>51</v>
      </c>
      <c r="C34" s="81" t="s">
        <v>50</v>
      </c>
      <c r="D34" s="85" t="s">
        <v>253</v>
      </c>
      <c r="E34" s="105">
        <v>10635</v>
      </c>
      <c r="F34" s="105">
        <v>10661.4</v>
      </c>
      <c r="G34" s="106">
        <f t="shared" si="1"/>
        <v>100.24823695345557</v>
      </c>
    </row>
    <row r="35" spans="1:7" ht="67.8" customHeight="1" x14ac:dyDescent="0.3">
      <c r="B35" s="79" t="s">
        <v>52</v>
      </c>
      <c r="C35" s="57" t="s">
        <v>269</v>
      </c>
      <c r="D35" s="86" t="s">
        <v>251</v>
      </c>
      <c r="E35" s="105">
        <v>491</v>
      </c>
      <c r="F35" s="105">
        <v>490.6</v>
      </c>
      <c r="G35" s="106">
        <f t="shared" si="1"/>
        <v>99.918533604887998</v>
      </c>
    </row>
    <row r="36" spans="1:7" ht="55.2" customHeight="1" x14ac:dyDescent="0.3">
      <c r="B36" s="79" t="s">
        <v>54</v>
      </c>
      <c r="C36" s="45" t="s">
        <v>270</v>
      </c>
      <c r="D36" s="85" t="s">
        <v>253</v>
      </c>
      <c r="E36" s="105">
        <v>431</v>
      </c>
      <c r="F36" s="107">
        <v>383</v>
      </c>
      <c r="G36" s="106">
        <f t="shared" si="1"/>
        <v>88.863109048723899</v>
      </c>
    </row>
    <row r="37" spans="1:7" x14ac:dyDescent="0.3">
      <c r="B37" s="148" t="s">
        <v>56</v>
      </c>
      <c r="C37" s="227" t="s">
        <v>165</v>
      </c>
      <c r="D37" s="86" t="s">
        <v>219</v>
      </c>
      <c r="E37" s="105">
        <v>74</v>
      </c>
      <c r="F37" s="107">
        <v>54</v>
      </c>
      <c r="G37" s="106">
        <f t="shared" si="1"/>
        <v>72.972972972972968</v>
      </c>
    </row>
    <row r="38" spans="1:7" x14ac:dyDescent="0.3">
      <c r="B38" s="216"/>
      <c r="C38" s="229"/>
      <c r="D38" s="71" t="s">
        <v>252</v>
      </c>
      <c r="E38" s="105">
        <v>54</v>
      </c>
      <c r="F38" s="107">
        <v>54</v>
      </c>
      <c r="G38" s="106">
        <f t="shared" si="1"/>
        <v>100</v>
      </c>
    </row>
    <row r="39" spans="1:7" ht="27.6" customHeight="1" thickBot="1" x14ac:dyDescent="0.35">
      <c r="B39" s="216"/>
      <c r="C39" s="228"/>
      <c r="D39" s="87" t="s">
        <v>253</v>
      </c>
      <c r="E39" s="105">
        <v>20</v>
      </c>
      <c r="F39" s="107">
        <v>0</v>
      </c>
      <c r="G39" s="106"/>
    </row>
    <row r="40" spans="1:7" ht="97.2" thickBot="1" x14ac:dyDescent="0.35">
      <c r="A40" s="19"/>
      <c r="B40" s="119" t="s">
        <v>328</v>
      </c>
      <c r="C40" s="82" t="s">
        <v>329</v>
      </c>
      <c r="D40" s="88" t="s">
        <v>252</v>
      </c>
      <c r="E40" s="108">
        <v>0</v>
      </c>
      <c r="F40" s="109">
        <v>0</v>
      </c>
      <c r="G40" s="106"/>
    </row>
    <row r="41" spans="1:7" x14ac:dyDescent="0.3">
      <c r="B41" s="234" t="s">
        <v>58</v>
      </c>
      <c r="C41" s="238" t="s">
        <v>271</v>
      </c>
      <c r="D41" s="89" t="s">
        <v>219</v>
      </c>
      <c r="E41" s="110">
        <f>SUM(E42:E46)</f>
        <v>44136</v>
      </c>
      <c r="F41" s="110">
        <f>SUM(F42:F46)</f>
        <v>44312.3</v>
      </c>
      <c r="G41" s="106">
        <f t="shared" si="1"/>
        <v>100.3994471633134</v>
      </c>
    </row>
    <row r="42" spans="1:7" x14ac:dyDescent="0.3">
      <c r="B42" s="234"/>
      <c r="C42" s="239"/>
      <c r="D42" s="89" t="s">
        <v>251</v>
      </c>
      <c r="E42" s="111"/>
      <c r="F42" s="29"/>
      <c r="G42" s="106"/>
    </row>
    <row r="43" spans="1:7" x14ac:dyDescent="0.3">
      <c r="B43" s="234"/>
      <c r="C43" s="239"/>
      <c r="D43" s="89" t="s">
        <v>252</v>
      </c>
      <c r="E43" s="113">
        <f>E48</f>
        <v>41206</v>
      </c>
      <c r="F43" s="104">
        <f>F48</f>
        <v>41206</v>
      </c>
      <c r="G43" s="106">
        <f t="shared" si="1"/>
        <v>100</v>
      </c>
    </row>
    <row r="44" spans="1:7" ht="46.2" customHeight="1" x14ac:dyDescent="0.3">
      <c r="B44" s="234"/>
      <c r="C44" s="239"/>
      <c r="D44" s="89" t="s">
        <v>253</v>
      </c>
      <c r="E44" s="113">
        <f>E47</f>
        <v>660</v>
      </c>
      <c r="F44" s="104">
        <f>F47</f>
        <v>533</v>
      </c>
      <c r="G44" s="106">
        <f t="shared" si="1"/>
        <v>80.757575757575765</v>
      </c>
    </row>
    <row r="45" spans="1:7" ht="27.6" x14ac:dyDescent="0.3">
      <c r="B45" s="234"/>
      <c r="C45" s="239"/>
      <c r="D45" s="89" t="s">
        <v>254</v>
      </c>
      <c r="E45" s="113">
        <f>E49</f>
        <v>2270</v>
      </c>
      <c r="F45" s="104">
        <f>F49</f>
        <v>2573.3000000000002</v>
      </c>
      <c r="G45" s="106">
        <f t="shared" si="1"/>
        <v>113.36123348017621</v>
      </c>
    </row>
    <row r="46" spans="1:7" x14ac:dyDescent="0.3">
      <c r="B46" s="235"/>
      <c r="C46" s="240"/>
      <c r="D46" s="89" t="s">
        <v>255</v>
      </c>
      <c r="E46" s="111"/>
      <c r="F46" s="29"/>
      <c r="G46" s="106"/>
    </row>
    <row r="47" spans="1:7" ht="43.8" customHeight="1" x14ac:dyDescent="0.3">
      <c r="B47" s="79" t="s">
        <v>170</v>
      </c>
      <c r="C47" s="81" t="s">
        <v>272</v>
      </c>
      <c r="D47" s="75" t="s">
        <v>253</v>
      </c>
      <c r="E47" s="104">
        <v>660</v>
      </c>
      <c r="F47" s="112">
        <v>533</v>
      </c>
      <c r="G47" s="106">
        <f t="shared" si="1"/>
        <v>80.757575757575765</v>
      </c>
    </row>
    <row r="48" spans="1:7" x14ac:dyDescent="0.3">
      <c r="B48" s="148" t="s">
        <v>63</v>
      </c>
      <c r="C48" s="227" t="s">
        <v>273</v>
      </c>
      <c r="D48" s="88" t="s">
        <v>252</v>
      </c>
      <c r="E48" s="113">
        <v>41206</v>
      </c>
      <c r="F48" s="104">
        <v>41206</v>
      </c>
      <c r="G48" s="106">
        <f t="shared" si="1"/>
        <v>100</v>
      </c>
    </row>
    <row r="49" spans="2:8" ht="40.799999999999997" customHeight="1" x14ac:dyDescent="0.3">
      <c r="B49" s="149"/>
      <c r="C49" s="228"/>
      <c r="D49" s="75" t="s">
        <v>254</v>
      </c>
      <c r="E49" s="113">
        <v>2270</v>
      </c>
      <c r="F49" s="104">
        <v>2573.3000000000002</v>
      </c>
      <c r="G49" s="106">
        <f t="shared" si="1"/>
        <v>113.36123348017621</v>
      </c>
    </row>
    <row r="50" spans="2:8" x14ac:dyDescent="0.3">
      <c r="B50" s="148" t="s">
        <v>64</v>
      </c>
      <c r="C50" s="227" t="s">
        <v>274</v>
      </c>
      <c r="D50" s="88" t="s">
        <v>219</v>
      </c>
      <c r="E50" s="113"/>
      <c r="F50" s="104"/>
      <c r="G50" s="106"/>
    </row>
    <row r="51" spans="2:8" x14ac:dyDescent="0.3">
      <c r="B51" s="216"/>
      <c r="C51" s="229"/>
      <c r="D51" s="88" t="s">
        <v>252</v>
      </c>
      <c r="E51" s="113"/>
      <c r="F51" s="104"/>
      <c r="G51" s="106"/>
    </row>
    <row r="52" spans="2:8" ht="42" customHeight="1" x14ac:dyDescent="0.3">
      <c r="B52" s="216"/>
      <c r="C52" s="229"/>
      <c r="D52" s="88" t="s">
        <v>253</v>
      </c>
      <c r="E52" s="113"/>
      <c r="F52" s="104"/>
      <c r="G52" s="106"/>
    </row>
    <row r="53" spans="2:8" ht="27.6" customHeight="1" x14ac:dyDescent="0.3">
      <c r="B53" s="149"/>
      <c r="C53" s="228"/>
      <c r="D53" s="75" t="s">
        <v>254</v>
      </c>
      <c r="E53" s="113"/>
      <c r="F53" s="104"/>
      <c r="G53" s="106"/>
    </row>
    <row r="54" spans="2:8" x14ac:dyDescent="0.3">
      <c r="B54" s="233" t="s">
        <v>67</v>
      </c>
      <c r="C54" s="230" t="s">
        <v>66</v>
      </c>
      <c r="D54" s="89" t="s">
        <v>219</v>
      </c>
      <c r="E54" s="111">
        <f>SUM(E55:E59)</f>
        <v>37468.199999999997</v>
      </c>
      <c r="F54" s="111">
        <f>SUM(F55:F59)</f>
        <v>38138.5</v>
      </c>
      <c r="G54" s="106">
        <f t="shared" si="1"/>
        <v>101.78898372486536</v>
      </c>
    </row>
    <row r="55" spans="2:8" x14ac:dyDescent="0.3">
      <c r="B55" s="234"/>
      <c r="C55" s="231"/>
      <c r="D55" s="89" t="s">
        <v>251</v>
      </c>
      <c r="E55" s="113">
        <f>E61+E62+E69+E63</f>
        <v>19448.599999999999</v>
      </c>
      <c r="F55" s="113">
        <f>F61+F62+F69+F63</f>
        <v>19608.099999999999</v>
      </c>
      <c r="G55" s="106">
        <f t="shared" si="1"/>
        <v>100.82011044496777</v>
      </c>
    </row>
    <row r="56" spans="2:8" x14ac:dyDescent="0.3">
      <c r="B56" s="234"/>
      <c r="C56" s="231"/>
      <c r="D56" s="89" t="s">
        <v>252</v>
      </c>
      <c r="E56" s="113">
        <f>SUM(E60+E64+E65+E67+E68+E70+E71+E72)</f>
        <v>16012.3</v>
      </c>
      <c r="F56" s="113">
        <f>SUM(F60+F64+F65+F67+F68+F70+F71+F72)</f>
        <v>16446.600000000002</v>
      </c>
      <c r="G56" s="106">
        <f t="shared" si="1"/>
        <v>102.71228992711853</v>
      </c>
    </row>
    <row r="57" spans="2:8" ht="39" customHeight="1" x14ac:dyDescent="0.3">
      <c r="B57" s="234"/>
      <c r="C57" s="231"/>
      <c r="D57" s="89" t="s">
        <v>253</v>
      </c>
      <c r="E57" s="113">
        <f>E73+E66</f>
        <v>2007.3</v>
      </c>
      <c r="F57" s="113">
        <f>F73+F66</f>
        <v>2083.8000000000002</v>
      </c>
      <c r="G57" s="106">
        <f t="shared" si="1"/>
        <v>103.81108952324018</v>
      </c>
    </row>
    <row r="58" spans="2:8" ht="28.8" customHeight="1" x14ac:dyDescent="0.3">
      <c r="B58" s="234"/>
      <c r="C58" s="231"/>
      <c r="D58" s="89" t="s">
        <v>254</v>
      </c>
      <c r="E58" s="111"/>
      <c r="F58" s="29"/>
      <c r="G58" s="106"/>
    </row>
    <row r="59" spans="2:8" x14ac:dyDescent="0.3">
      <c r="B59" s="235"/>
      <c r="C59" s="231"/>
      <c r="D59" s="89" t="s">
        <v>255</v>
      </c>
      <c r="E59" s="114"/>
      <c r="F59" s="77"/>
      <c r="G59" s="106"/>
    </row>
    <row r="60" spans="2:8" ht="40.799999999999997" customHeight="1" x14ac:dyDescent="0.3">
      <c r="B60" s="58" t="s">
        <v>68</v>
      </c>
      <c r="C60" s="48" t="s">
        <v>275</v>
      </c>
      <c r="D60" s="90" t="s">
        <v>252</v>
      </c>
      <c r="E60" s="105">
        <v>5605.2</v>
      </c>
      <c r="F60" s="105">
        <v>6081.9</v>
      </c>
      <c r="G60" s="106">
        <f t="shared" si="1"/>
        <v>108.50460286876471</v>
      </c>
    </row>
    <row r="61" spans="2:8" ht="96" customHeight="1" x14ac:dyDescent="0.3">
      <c r="B61" s="58" t="s">
        <v>70</v>
      </c>
      <c r="C61" s="48" t="s">
        <v>276</v>
      </c>
      <c r="D61" s="90" t="s">
        <v>251</v>
      </c>
      <c r="E61" s="73">
        <v>5890.4</v>
      </c>
      <c r="F61" s="73">
        <v>5919</v>
      </c>
      <c r="G61" s="106">
        <f t="shared" si="1"/>
        <v>100.48553578704333</v>
      </c>
    </row>
    <row r="62" spans="2:8" ht="81.599999999999994" customHeight="1" x14ac:dyDescent="0.3">
      <c r="B62" s="58" t="s">
        <v>72</v>
      </c>
      <c r="C62" s="48" t="s">
        <v>277</v>
      </c>
      <c r="D62" s="90" t="s">
        <v>251</v>
      </c>
      <c r="E62" s="105">
        <v>466.6</v>
      </c>
      <c r="F62" s="105">
        <v>483.6</v>
      </c>
      <c r="G62" s="106">
        <f t="shared" si="1"/>
        <v>103.64337762537505</v>
      </c>
      <c r="H62" s="19"/>
    </row>
    <row r="63" spans="2:8" ht="35.25" customHeight="1" x14ac:dyDescent="0.3">
      <c r="B63" s="148" t="s">
        <v>74</v>
      </c>
      <c r="C63" s="236" t="s">
        <v>278</v>
      </c>
      <c r="D63" s="90" t="s">
        <v>251</v>
      </c>
      <c r="E63" s="74">
        <v>13058.1</v>
      </c>
      <c r="F63" s="74">
        <v>13172</v>
      </c>
      <c r="G63" s="106">
        <f t="shared" si="1"/>
        <v>100.87225553487873</v>
      </c>
      <c r="H63" s="19"/>
    </row>
    <row r="64" spans="2:8" ht="33.6" customHeight="1" x14ac:dyDescent="0.3">
      <c r="B64" s="149"/>
      <c r="C64" s="237"/>
      <c r="D64" s="91" t="s">
        <v>252</v>
      </c>
      <c r="E64" s="74">
        <v>0</v>
      </c>
      <c r="F64" s="115">
        <v>0</v>
      </c>
      <c r="G64" s="106"/>
    </row>
    <row r="65" spans="2:7" ht="82.2" customHeight="1" x14ac:dyDescent="0.3">
      <c r="B65" s="58" t="s">
        <v>77</v>
      </c>
      <c r="C65" s="48" t="s">
        <v>279</v>
      </c>
      <c r="D65" s="91" t="s">
        <v>252</v>
      </c>
      <c r="E65" s="74">
        <v>279.2</v>
      </c>
      <c r="F65" s="74">
        <v>279.10000000000002</v>
      </c>
      <c r="G65" s="106">
        <f t="shared" si="1"/>
        <v>99.96418338108883</v>
      </c>
    </row>
    <row r="66" spans="2:7" ht="88.5" customHeight="1" x14ac:dyDescent="0.3">
      <c r="B66" s="58" t="s">
        <v>321</v>
      </c>
      <c r="C66" s="48" t="s">
        <v>323</v>
      </c>
      <c r="D66" s="92" t="s">
        <v>253</v>
      </c>
      <c r="E66" s="74">
        <v>1484.3</v>
      </c>
      <c r="F66" s="74">
        <v>1528.8</v>
      </c>
      <c r="G66" s="106">
        <f t="shared" si="1"/>
        <v>102.99804621707203</v>
      </c>
    </row>
    <row r="67" spans="2:7" ht="42.6" customHeight="1" x14ac:dyDescent="0.3">
      <c r="B67" s="58" t="s">
        <v>79</v>
      </c>
      <c r="C67" s="48" t="s">
        <v>280</v>
      </c>
      <c r="D67" s="91" t="s">
        <v>252</v>
      </c>
      <c r="E67" s="105">
        <v>2804.2</v>
      </c>
      <c r="F67" s="105">
        <v>2806.1</v>
      </c>
      <c r="G67" s="106">
        <f t="shared" si="1"/>
        <v>100.06775550959274</v>
      </c>
    </row>
    <row r="68" spans="2:7" ht="55.2" customHeight="1" x14ac:dyDescent="0.3">
      <c r="B68" s="58" t="s">
        <v>81</v>
      </c>
      <c r="C68" s="48" t="s">
        <v>281</v>
      </c>
      <c r="D68" s="91" t="s">
        <v>252</v>
      </c>
      <c r="E68" s="74">
        <v>2165</v>
      </c>
      <c r="F68" s="74">
        <v>2183.4</v>
      </c>
      <c r="G68" s="106">
        <f t="shared" si="1"/>
        <v>100.8498845265589</v>
      </c>
    </row>
    <row r="69" spans="2:7" ht="55.8" customHeight="1" x14ac:dyDescent="0.3">
      <c r="B69" s="58" t="s">
        <v>83</v>
      </c>
      <c r="C69" s="48" t="s">
        <v>282</v>
      </c>
      <c r="D69" s="93" t="s">
        <v>251</v>
      </c>
      <c r="E69" s="105">
        <v>33.5</v>
      </c>
      <c r="F69" s="105">
        <v>33.5</v>
      </c>
      <c r="G69" s="106">
        <f t="shared" si="1"/>
        <v>100</v>
      </c>
    </row>
    <row r="70" spans="2:7" ht="81.599999999999994" customHeight="1" x14ac:dyDescent="0.3">
      <c r="B70" s="58" t="s">
        <v>85</v>
      </c>
      <c r="C70" s="48" t="s">
        <v>283</v>
      </c>
      <c r="D70" s="91" t="s">
        <v>252</v>
      </c>
      <c r="E70" s="105">
        <v>12</v>
      </c>
      <c r="F70" s="107">
        <v>12.1</v>
      </c>
      <c r="G70" s="106"/>
    </row>
    <row r="71" spans="2:7" ht="48.75" customHeight="1" x14ac:dyDescent="0.3">
      <c r="B71" s="58" t="s">
        <v>87</v>
      </c>
      <c r="C71" s="48" t="s">
        <v>284</v>
      </c>
      <c r="D71" s="91" t="s">
        <v>252</v>
      </c>
      <c r="E71" s="105">
        <v>5056</v>
      </c>
      <c r="F71" s="107">
        <v>4993.3</v>
      </c>
      <c r="G71" s="106">
        <f t="shared" si="1"/>
        <v>98.75988924050634</v>
      </c>
    </row>
    <row r="72" spans="2:7" x14ac:dyDescent="0.3">
      <c r="B72" s="148" t="s">
        <v>88</v>
      </c>
      <c r="C72" s="236" t="s">
        <v>285</v>
      </c>
      <c r="D72" s="91" t="s">
        <v>252</v>
      </c>
      <c r="E72" s="105">
        <v>90.7</v>
      </c>
      <c r="F72" s="107">
        <v>90.7</v>
      </c>
      <c r="G72" s="106">
        <f t="shared" si="1"/>
        <v>100</v>
      </c>
    </row>
    <row r="73" spans="2:7" ht="39.6" customHeight="1" x14ac:dyDescent="0.3">
      <c r="B73" s="149"/>
      <c r="C73" s="237"/>
      <c r="D73" s="93" t="s">
        <v>253</v>
      </c>
      <c r="E73" s="105">
        <v>523</v>
      </c>
      <c r="F73" s="107">
        <v>555</v>
      </c>
      <c r="G73" s="106">
        <f t="shared" si="1"/>
        <v>106.11854684512427</v>
      </c>
    </row>
    <row r="74" spans="2:7" ht="19.8" customHeight="1" x14ac:dyDescent="0.3">
      <c r="B74" s="233" t="s">
        <v>91</v>
      </c>
      <c r="C74" s="243" t="s">
        <v>286</v>
      </c>
      <c r="D74" s="94" t="s">
        <v>219</v>
      </c>
      <c r="E74" s="116">
        <f>SUM(E75:E76)</f>
        <v>1489</v>
      </c>
      <c r="F74" s="116">
        <f>SUM(F75:F76)</f>
        <v>1534</v>
      </c>
      <c r="G74" s="117">
        <f t="shared" si="1"/>
        <v>103.02216252518468</v>
      </c>
    </row>
    <row r="75" spans="2:7" ht="41.4" customHeight="1" x14ac:dyDescent="0.3">
      <c r="B75" s="234"/>
      <c r="C75" s="244"/>
      <c r="D75" s="95" t="s">
        <v>253</v>
      </c>
      <c r="E75" s="72">
        <f>E77+E79</f>
        <v>1489</v>
      </c>
      <c r="F75" s="72">
        <f>F77+F79</f>
        <v>1534</v>
      </c>
      <c r="G75" s="106">
        <f t="shared" si="1"/>
        <v>103.02216252518468</v>
      </c>
    </row>
    <row r="76" spans="2:7" ht="34.200000000000003" customHeight="1" x14ac:dyDescent="0.3">
      <c r="B76" s="235"/>
      <c r="C76" s="245"/>
      <c r="D76" s="95" t="s">
        <v>254</v>
      </c>
      <c r="E76" s="72">
        <f>E78</f>
        <v>0</v>
      </c>
      <c r="F76" s="72">
        <f>F78</f>
        <v>0</v>
      </c>
      <c r="G76" s="106"/>
    </row>
    <row r="77" spans="2:7" ht="109.8" customHeight="1" x14ac:dyDescent="0.3">
      <c r="B77" s="58" t="s">
        <v>93</v>
      </c>
      <c r="C77" s="48" t="s">
        <v>287</v>
      </c>
      <c r="D77" s="96" t="s">
        <v>253</v>
      </c>
      <c r="E77" s="104">
        <v>1384</v>
      </c>
      <c r="F77" s="112">
        <v>1429</v>
      </c>
      <c r="G77" s="106">
        <f t="shared" si="1"/>
        <v>103.2514450867052</v>
      </c>
    </row>
    <row r="78" spans="2:7" ht="25.8" customHeight="1" x14ac:dyDescent="0.3">
      <c r="B78" s="148" t="s">
        <v>94</v>
      </c>
      <c r="C78" s="236" t="s">
        <v>288</v>
      </c>
      <c r="D78" s="96" t="s">
        <v>254</v>
      </c>
      <c r="E78" s="104"/>
      <c r="F78" s="112"/>
      <c r="G78" s="106"/>
    </row>
    <row r="79" spans="2:7" ht="46.5" customHeight="1" x14ac:dyDescent="0.3">
      <c r="B79" s="149"/>
      <c r="C79" s="237"/>
      <c r="D79" s="96" t="s">
        <v>253</v>
      </c>
      <c r="E79" s="104">
        <v>105</v>
      </c>
      <c r="F79" s="112">
        <v>105</v>
      </c>
      <c r="G79" s="106">
        <f t="shared" si="1"/>
        <v>100</v>
      </c>
    </row>
    <row r="80" spans="2:7" x14ac:dyDescent="0.3">
      <c r="B80" s="233" t="s">
        <v>97</v>
      </c>
      <c r="C80" s="230" t="s">
        <v>289</v>
      </c>
      <c r="D80" s="97" t="s">
        <v>219</v>
      </c>
      <c r="E80" s="111">
        <f>SUM(E81:E85)</f>
        <v>330</v>
      </c>
      <c r="F80" s="111">
        <f>SUM(F81:F85)</f>
        <v>338</v>
      </c>
      <c r="G80" s="106">
        <f t="shared" si="1"/>
        <v>102.42424242424242</v>
      </c>
    </row>
    <row r="81" spans="2:7" x14ac:dyDescent="0.3">
      <c r="B81" s="234"/>
      <c r="C81" s="231"/>
      <c r="D81" s="97" t="s">
        <v>251</v>
      </c>
      <c r="E81" s="111">
        <f>E93</f>
        <v>119.3</v>
      </c>
      <c r="F81" s="111">
        <f>F93</f>
        <v>119.3</v>
      </c>
      <c r="G81" s="106">
        <f t="shared" si="1"/>
        <v>100</v>
      </c>
    </row>
    <row r="82" spans="2:7" x14ac:dyDescent="0.3">
      <c r="B82" s="234"/>
      <c r="C82" s="231"/>
      <c r="D82" s="89" t="s">
        <v>252</v>
      </c>
      <c r="E82" s="111">
        <f>E95</f>
        <v>31.7</v>
      </c>
      <c r="F82" s="111">
        <f>F95</f>
        <v>31.7</v>
      </c>
      <c r="G82" s="106">
        <f t="shared" si="1"/>
        <v>100</v>
      </c>
    </row>
    <row r="83" spans="2:7" ht="41.4" x14ac:dyDescent="0.3">
      <c r="B83" s="234"/>
      <c r="C83" s="231"/>
      <c r="D83" s="97" t="s">
        <v>253</v>
      </c>
      <c r="E83" s="111">
        <v>179</v>
      </c>
      <c r="F83" s="29">
        <f>179+F94</f>
        <v>187</v>
      </c>
      <c r="G83" s="106">
        <f t="shared" si="1"/>
        <v>104.46927374301676</v>
      </c>
    </row>
    <row r="84" spans="2:7" ht="27.6" x14ac:dyDescent="0.3">
      <c r="B84" s="234"/>
      <c r="C84" s="231"/>
      <c r="D84" s="97" t="s">
        <v>254</v>
      </c>
      <c r="E84" s="111"/>
      <c r="F84" s="29"/>
      <c r="G84" s="106"/>
    </row>
    <row r="85" spans="2:7" x14ac:dyDescent="0.3">
      <c r="B85" s="235"/>
      <c r="C85" s="232"/>
      <c r="D85" s="98" t="s">
        <v>255</v>
      </c>
      <c r="E85" s="111"/>
      <c r="F85" s="29"/>
      <c r="G85" s="106"/>
    </row>
    <row r="86" spans="2:7" x14ac:dyDescent="0.3">
      <c r="B86" s="148" t="s">
        <v>99</v>
      </c>
      <c r="C86" s="227" t="s">
        <v>290</v>
      </c>
      <c r="D86" s="99" t="s">
        <v>219</v>
      </c>
      <c r="E86" s="113">
        <f>SUM(E87:E91)</f>
        <v>179</v>
      </c>
      <c r="F86" s="113">
        <f>SUM(F88:F91)</f>
        <v>179</v>
      </c>
      <c r="G86" s="106">
        <f t="shared" ref="G86:G107" si="2">(F86/E86)*100</f>
        <v>100</v>
      </c>
    </row>
    <row r="87" spans="2:7" x14ac:dyDescent="0.3">
      <c r="B87" s="216"/>
      <c r="C87" s="229"/>
      <c r="D87" s="99" t="s">
        <v>251</v>
      </c>
      <c r="E87" s="113"/>
      <c r="F87" s="113"/>
      <c r="G87" s="106"/>
    </row>
    <row r="88" spans="2:7" x14ac:dyDescent="0.3">
      <c r="B88" s="216"/>
      <c r="C88" s="229"/>
      <c r="D88" s="88" t="s">
        <v>252</v>
      </c>
      <c r="E88" s="113"/>
      <c r="F88" s="104"/>
      <c r="G88" s="106"/>
    </row>
    <row r="89" spans="2:7" ht="43.5" customHeight="1" x14ac:dyDescent="0.3">
      <c r="B89" s="216"/>
      <c r="C89" s="229"/>
      <c r="D89" s="99" t="s">
        <v>253</v>
      </c>
      <c r="E89" s="113">
        <v>179</v>
      </c>
      <c r="F89" s="104">
        <v>179</v>
      </c>
      <c r="G89" s="106">
        <f t="shared" si="2"/>
        <v>100</v>
      </c>
    </row>
    <row r="90" spans="2:7" ht="34.5" customHeight="1" x14ac:dyDescent="0.3">
      <c r="B90" s="216"/>
      <c r="C90" s="229"/>
      <c r="D90" s="99" t="s">
        <v>254</v>
      </c>
      <c r="E90" s="113"/>
      <c r="F90" s="104"/>
      <c r="G90" s="106"/>
    </row>
    <row r="91" spans="2:7" x14ac:dyDescent="0.3">
      <c r="B91" s="149"/>
      <c r="C91" s="228"/>
      <c r="D91" s="100" t="s">
        <v>255</v>
      </c>
      <c r="E91" s="113"/>
      <c r="F91" s="104"/>
      <c r="G91" s="106"/>
    </row>
    <row r="92" spans="2:7" x14ac:dyDescent="0.3">
      <c r="B92" s="242" t="s">
        <v>309</v>
      </c>
      <c r="C92" s="227" t="s">
        <v>310</v>
      </c>
      <c r="D92" s="100" t="s">
        <v>219</v>
      </c>
      <c r="E92" s="118">
        <f>SUM(E93:E95)</f>
        <v>151</v>
      </c>
      <c r="F92" s="118">
        <f>SUM(F93:F95)</f>
        <v>159</v>
      </c>
      <c r="G92" s="106">
        <f t="shared" si="2"/>
        <v>105.29801324503312</v>
      </c>
    </row>
    <row r="93" spans="2:7" x14ac:dyDescent="0.3">
      <c r="B93" s="216"/>
      <c r="C93" s="229"/>
      <c r="D93" s="100" t="s">
        <v>251</v>
      </c>
      <c r="E93" s="113">
        <v>119.3</v>
      </c>
      <c r="F93" s="113">
        <v>119.3</v>
      </c>
      <c r="G93" s="106">
        <f t="shared" si="2"/>
        <v>100</v>
      </c>
    </row>
    <row r="94" spans="2:7" ht="41.4" x14ac:dyDescent="0.3">
      <c r="B94" s="216"/>
      <c r="C94" s="229"/>
      <c r="D94" s="100" t="s">
        <v>253</v>
      </c>
      <c r="E94" s="113"/>
      <c r="F94" s="113">
        <v>8</v>
      </c>
      <c r="G94" s="106"/>
    </row>
    <row r="95" spans="2:7" x14ac:dyDescent="0.3">
      <c r="B95" s="149"/>
      <c r="C95" s="228"/>
      <c r="D95" s="100" t="s">
        <v>252</v>
      </c>
      <c r="E95" s="113">
        <v>31.7</v>
      </c>
      <c r="F95" s="113">
        <v>31.7</v>
      </c>
      <c r="G95" s="106">
        <f t="shared" si="2"/>
        <v>100</v>
      </c>
    </row>
    <row r="96" spans="2:7" x14ac:dyDescent="0.3">
      <c r="B96" s="233" t="s">
        <v>101</v>
      </c>
      <c r="C96" s="230" t="s">
        <v>291</v>
      </c>
      <c r="D96" s="89" t="s">
        <v>219</v>
      </c>
      <c r="E96" s="111">
        <f>SUM(E97:E101)</f>
        <v>9027.6999999999989</v>
      </c>
      <c r="F96" s="111">
        <f>SUM(F97:F101)</f>
        <v>9027.6999999999989</v>
      </c>
      <c r="G96" s="106">
        <f t="shared" si="2"/>
        <v>100</v>
      </c>
    </row>
    <row r="97" spans="2:7" x14ac:dyDescent="0.3">
      <c r="B97" s="234"/>
      <c r="C97" s="231"/>
      <c r="D97" s="89" t="s">
        <v>251</v>
      </c>
      <c r="E97" s="111"/>
      <c r="F97" s="29"/>
      <c r="G97" s="106"/>
    </row>
    <row r="98" spans="2:7" x14ac:dyDescent="0.3">
      <c r="B98" s="234"/>
      <c r="C98" s="231"/>
      <c r="D98" s="89" t="s">
        <v>252</v>
      </c>
      <c r="E98" s="111">
        <f>SUM(E102:E107)</f>
        <v>9027.6999999999989</v>
      </c>
      <c r="F98" s="111">
        <f>SUM(F102:F107)</f>
        <v>9027.6999999999989</v>
      </c>
      <c r="G98" s="106">
        <f t="shared" si="2"/>
        <v>100</v>
      </c>
    </row>
    <row r="99" spans="2:7" ht="41.4" customHeight="1" x14ac:dyDescent="0.3">
      <c r="B99" s="234"/>
      <c r="C99" s="231"/>
      <c r="D99" s="89" t="s">
        <v>253</v>
      </c>
      <c r="E99" s="111"/>
      <c r="F99" s="29"/>
      <c r="G99" s="106"/>
    </row>
    <row r="100" spans="2:7" ht="32.25" customHeight="1" x14ac:dyDescent="0.3">
      <c r="B100" s="234"/>
      <c r="C100" s="231"/>
      <c r="D100" s="89" t="s">
        <v>254</v>
      </c>
      <c r="E100" s="111"/>
      <c r="F100" s="29"/>
      <c r="G100" s="106"/>
    </row>
    <row r="101" spans="2:7" x14ac:dyDescent="0.3">
      <c r="B101" s="235"/>
      <c r="C101" s="232"/>
      <c r="D101" s="89" t="s">
        <v>255</v>
      </c>
      <c r="E101" s="114"/>
      <c r="F101" s="77"/>
      <c r="G101" s="106"/>
    </row>
    <row r="102" spans="2:7" ht="42.6" customHeight="1" x14ac:dyDescent="0.3">
      <c r="B102" s="79" t="s">
        <v>103</v>
      </c>
      <c r="C102" s="83" t="s">
        <v>292</v>
      </c>
      <c r="D102" s="58" t="s">
        <v>252</v>
      </c>
      <c r="E102" s="105">
        <v>6775</v>
      </c>
      <c r="F102" s="105">
        <v>6775</v>
      </c>
      <c r="G102" s="106">
        <f t="shared" si="2"/>
        <v>100</v>
      </c>
    </row>
    <row r="103" spans="2:7" ht="82.8" x14ac:dyDescent="0.3">
      <c r="B103" s="58" t="s">
        <v>104</v>
      </c>
      <c r="C103" s="48" t="s">
        <v>293</v>
      </c>
      <c r="D103" s="91" t="s">
        <v>252</v>
      </c>
      <c r="E103" s="105">
        <v>658</v>
      </c>
      <c r="F103" s="105">
        <v>658</v>
      </c>
      <c r="G103" s="106">
        <f t="shared" si="2"/>
        <v>100</v>
      </c>
    </row>
    <row r="104" spans="2:7" ht="57" customHeight="1" x14ac:dyDescent="0.3">
      <c r="B104" s="58" t="s">
        <v>106</v>
      </c>
      <c r="C104" s="45" t="s">
        <v>294</v>
      </c>
      <c r="D104" s="91" t="s">
        <v>252</v>
      </c>
      <c r="E104" s="105">
        <v>397</v>
      </c>
      <c r="F104" s="105">
        <v>397</v>
      </c>
      <c r="G104" s="106">
        <f t="shared" si="2"/>
        <v>100</v>
      </c>
    </row>
    <row r="105" spans="2:7" ht="57" customHeight="1" x14ac:dyDescent="0.3">
      <c r="B105" s="79" t="s">
        <v>108</v>
      </c>
      <c r="C105" s="84" t="s">
        <v>295</v>
      </c>
      <c r="D105" s="58" t="s">
        <v>252</v>
      </c>
      <c r="E105" s="105">
        <v>1141</v>
      </c>
      <c r="F105" s="105">
        <v>1141</v>
      </c>
      <c r="G105" s="106">
        <f t="shared" si="2"/>
        <v>100</v>
      </c>
    </row>
    <row r="106" spans="2:7" ht="40.799999999999997" customHeight="1" x14ac:dyDescent="0.3">
      <c r="B106" s="120" t="s">
        <v>110</v>
      </c>
      <c r="C106" s="48" t="s">
        <v>296</v>
      </c>
      <c r="D106" s="101" t="s">
        <v>252</v>
      </c>
      <c r="E106" s="105">
        <v>1.3</v>
      </c>
      <c r="F106" s="105">
        <v>1.3</v>
      </c>
      <c r="G106" s="106">
        <f t="shared" si="2"/>
        <v>100</v>
      </c>
    </row>
    <row r="107" spans="2:7" ht="82.2" customHeight="1" x14ac:dyDescent="0.3">
      <c r="B107" s="79" t="s">
        <v>326</v>
      </c>
      <c r="C107" s="45" t="s">
        <v>327</v>
      </c>
      <c r="D107" s="79" t="s">
        <v>252</v>
      </c>
      <c r="E107" s="79">
        <v>55.4</v>
      </c>
      <c r="F107" s="79">
        <v>55.4</v>
      </c>
      <c r="G107" s="79">
        <f t="shared" si="2"/>
        <v>100</v>
      </c>
    </row>
    <row r="108" spans="2:7" x14ac:dyDescent="0.3">
      <c r="B108" s="36"/>
      <c r="C108" s="36"/>
      <c r="D108" s="36"/>
      <c r="E108" s="36"/>
      <c r="F108" s="36"/>
      <c r="G108" s="36"/>
    </row>
    <row r="109" spans="2:7" x14ac:dyDescent="0.3">
      <c r="B109" s="36"/>
      <c r="C109" s="36"/>
      <c r="D109" s="36"/>
      <c r="E109" s="36"/>
      <c r="F109" s="36"/>
      <c r="G109" s="36"/>
    </row>
    <row r="110" spans="2:7" x14ac:dyDescent="0.3">
      <c r="B110" s="36"/>
      <c r="C110" s="36"/>
      <c r="D110" s="36"/>
      <c r="E110" s="36"/>
      <c r="F110" s="36"/>
      <c r="G110" s="36"/>
    </row>
    <row r="111" spans="2:7" x14ac:dyDescent="0.3">
      <c r="B111" s="36"/>
      <c r="C111" s="36"/>
      <c r="D111" s="36"/>
      <c r="E111" s="36"/>
      <c r="F111" s="36"/>
      <c r="G111" s="36"/>
    </row>
  </sheetData>
  <mergeCells count="33">
    <mergeCell ref="B78:B79"/>
    <mergeCell ref="C78:C79"/>
    <mergeCell ref="B92:B95"/>
    <mergeCell ref="C92:C95"/>
    <mergeCell ref="B74:B76"/>
    <mergeCell ref="C74:C76"/>
    <mergeCell ref="B2:F2"/>
    <mergeCell ref="C6:C11"/>
    <mergeCell ref="B6:B11"/>
    <mergeCell ref="C12:C17"/>
    <mergeCell ref="B12:B17"/>
    <mergeCell ref="C19:C21"/>
    <mergeCell ref="B19:B21"/>
    <mergeCell ref="C37:C39"/>
    <mergeCell ref="B37:B39"/>
    <mergeCell ref="C41:C46"/>
    <mergeCell ref="B41:B46"/>
    <mergeCell ref="C48:C49"/>
    <mergeCell ref="B48:B49"/>
    <mergeCell ref="C50:C53"/>
    <mergeCell ref="B50:B53"/>
    <mergeCell ref="C96:C101"/>
    <mergeCell ref="B96:B101"/>
    <mergeCell ref="C54:C59"/>
    <mergeCell ref="B54:B59"/>
    <mergeCell ref="C80:C85"/>
    <mergeCell ref="B80:B85"/>
    <mergeCell ref="C86:C91"/>
    <mergeCell ref="B86:B91"/>
    <mergeCell ref="C72:C73"/>
    <mergeCell ref="B72:B73"/>
    <mergeCell ref="B63:B64"/>
    <mergeCell ref="C63:C64"/>
  </mergeCells>
  <pageMargins left="0" right="0" top="0" bottom="0" header="0.31496062992125984" footer="0.31496062992125984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workbookViewId="0">
      <selection activeCell="I17" sqref="I17"/>
    </sheetView>
  </sheetViews>
  <sheetFormatPr defaultRowHeight="14.4" x14ac:dyDescent="0.3"/>
  <cols>
    <col min="1" max="1" width="0.88671875" customWidth="1"/>
    <col min="2" max="2" width="4.44140625" customWidth="1"/>
    <col min="3" max="3" width="33" customWidth="1"/>
    <col min="6" max="6" width="11.44140625" customWidth="1"/>
    <col min="7" max="7" width="10.88671875" customWidth="1"/>
  </cols>
  <sheetData>
    <row r="1" spans="2:8" x14ac:dyDescent="0.3">
      <c r="B1" s="165" t="s">
        <v>299</v>
      </c>
      <c r="C1" s="165"/>
      <c r="D1" s="165"/>
      <c r="E1" s="165"/>
      <c r="F1" s="165"/>
      <c r="G1" s="165"/>
      <c r="H1" s="165"/>
    </row>
    <row r="2" spans="2:8" x14ac:dyDescent="0.3">
      <c r="B2" s="165" t="s">
        <v>300</v>
      </c>
      <c r="C2" s="165"/>
      <c r="D2" s="165"/>
      <c r="E2" s="165"/>
      <c r="F2" s="165"/>
      <c r="G2" s="165"/>
      <c r="H2" s="165"/>
    </row>
    <row r="3" spans="2:8" x14ac:dyDescent="0.3">
      <c r="B3" s="241" t="s">
        <v>352</v>
      </c>
      <c r="C3" s="241"/>
      <c r="D3" s="241"/>
      <c r="E3" s="241"/>
      <c r="F3" s="241"/>
      <c r="G3" s="241"/>
      <c r="H3" s="241"/>
    </row>
    <row r="4" spans="2:8" x14ac:dyDescent="0.3">
      <c r="B4" s="54"/>
      <c r="C4" s="54"/>
      <c r="D4" s="54"/>
      <c r="E4" s="54"/>
      <c r="F4" s="54"/>
      <c r="G4" s="54"/>
      <c r="H4" s="54"/>
    </row>
    <row r="5" spans="2:8" ht="23.25" customHeight="1" x14ac:dyDescent="0.3">
      <c r="B5" s="160" t="s">
        <v>0</v>
      </c>
      <c r="C5" s="222" t="s">
        <v>301</v>
      </c>
      <c r="D5" s="246" t="s">
        <v>302</v>
      </c>
      <c r="E5" s="246"/>
      <c r="F5" s="246"/>
      <c r="G5" s="246"/>
    </row>
    <row r="6" spans="2:8" ht="42" x14ac:dyDescent="0.3">
      <c r="B6" s="161"/>
      <c r="C6" s="222"/>
      <c r="D6" s="39" t="s">
        <v>297</v>
      </c>
      <c r="E6" s="39" t="s">
        <v>298</v>
      </c>
      <c r="F6" s="39" t="s">
        <v>16</v>
      </c>
      <c r="G6" s="39" t="s">
        <v>303</v>
      </c>
    </row>
    <row r="7" spans="2:8" x14ac:dyDescent="0.3"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</row>
    <row r="8" spans="2:8" x14ac:dyDescent="0.3">
      <c r="B8" s="174" t="s">
        <v>167</v>
      </c>
      <c r="C8" s="175"/>
      <c r="D8" s="175"/>
      <c r="E8" s="175"/>
      <c r="F8" s="175"/>
      <c r="G8" s="176"/>
    </row>
    <row r="9" spans="2:8" ht="30.75" customHeight="1" x14ac:dyDescent="0.3">
      <c r="B9" s="171" t="s">
        <v>304</v>
      </c>
      <c r="C9" s="172"/>
      <c r="D9" s="172"/>
      <c r="E9" s="172"/>
      <c r="F9" s="172"/>
      <c r="G9" s="173"/>
    </row>
    <row r="10" spans="2:8" ht="78.75" customHeight="1" x14ac:dyDescent="0.3">
      <c r="B10" s="3"/>
      <c r="C10" s="14" t="s">
        <v>305</v>
      </c>
      <c r="D10" s="3">
        <v>409</v>
      </c>
      <c r="E10" s="3">
        <v>409</v>
      </c>
      <c r="F10" s="3">
        <v>100</v>
      </c>
      <c r="G10" s="3"/>
    </row>
    <row r="11" spans="2:8" ht="42" x14ac:dyDescent="0.3">
      <c r="B11" s="3"/>
      <c r="C11" s="15" t="s">
        <v>306</v>
      </c>
      <c r="D11" s="3"/>
      <c r="E11" s="3"/>
      <c r="F11" s="3"/>
      <c r="G11" s="3"/>
    </row>
    <row r="12" spans="2:8" ht="42" x14ac:dyDescent="0.3">
      <c r="B12" s="20"/>
      <c r="C12" s="14" t="s">
        <v>307</v>
      </c>
      <c r="D12" s="20">
        <v>25</v>
      </c>
      <c r="E12" s="20">
        <v>25</v>
      </c>
      <c r="F12" s="20">
        <v>100</v>
      </c>
      <c r="G12" s="20"/>
    </row>
    <row r="13" spans="2:8" x14ac:dyDescent="0.3">
      <c r="B13" s="37"/>
      <c r="C13" s="37"/>
      <c r="D13" s="37"/>
      <c r="E13" s="37"/>
      <c r="F13" s="37"/>
      <c r="G13" s="37"/>
    </row>
    <row r="14" spans="2:8" x14ac:dyDescent="0.3">
      <c r="B14" s="36"/>
      <c r="C14" s="36"/>
      <c r="D14" s="36"/>
      <c r="E14" s="36"/>
      <c r="F14" s="36"/>
      <c r="G14" s="36"/>
    </row>
    <row r="15" spans="2:8" x14ac:dyDescent="0.3">
      <c r="B15" s="36"/>
      <c r="C15" s="36"/>
      <c r="D15" s="36"/>
      <c r="E15" s="36"/>
      <c r="F15" s="36"/>
      <c r="G15" s="36"/>
    </row>
    <row r="16" spans="2:8" x14ac:dyDescent="0.3">
      <c r="B16" s="36"/>
      <c r="C16" s="36"/>
      <c r="D16" s="36"/>
      <c r="E16" s="36"/>
      <c r="F16" s="36"/>
      <c r="G16" s="36"/>
    </row>
    <row r="17" spans="2:7" x14ac:dyDescent="0.3">
      <c r="B17" s="36"/>
      <c r="C17" s="36"/>
      <c r="D17" s="36"/>
      <c r="E17" s="36"/>
      <c r="F17" s="36"/>
      <c r="G17" s="36"/>
    </row>
    <row r="18" spans="2:7" x14ac:dyDescent="0.3">
      <c r="B18" s="36"/>
      <c r="C18" s="36"/>
      <c r="D18" s="36"/>
      <c r="E18" s="36"/>
      <c r="F18" s="36"/>
      <c r="G18" s="36"/>
    </row>
    <row r="19" spans="2:7" x14ac:dyDescent="0.3">
      <c r="B19" s="36"/>
      <c r="C19" s="36"/>
      <c r="D19" s="36"/>
      <c r="E19" s="36"/>
      <c r="F19" s="36"/>
      <c r="G19" s="36"/>
    </row>
  </sheetData>
  <mergeCells count="8">
    <mergeCell ref="B8:G8"/>
    <mergeCell ref="B9:G9"/>
    <mergeCell ref="B1:H1"/>
    <mergeCell ref="B2:H2"/>
    <mergeCell ref="B3:H3"/>
    <mergeCell ref="D5:G5"/>
    <mergeCell ref="C5:C6"/>
    <mergeCell ref="B5:B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workbookViewId="0">
      <selection activeCell="J19" sqref="J19"/>
    </sheetView>
  </sheetViews>
  <sheetFormatPr defaultRowHeight="14.4" x14ac:dyDescent="0.3"/>
  <sheetData>
    <row r="2" spans="1:18" x14ac:dyDescent="0.3">
      <c r="A2" s="252" t="s">
        <v>353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1:18" x14ac:dyDescent="0.3">
      <c r="A3" s="252" t="s">
        <v>378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1:18" x14ac:dyDescent="0.3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</row>
    <row r="5" spans="1:18" x14ac:dyDescent="0.3">
      <c r="A5" s="253" t="s">
        <v>354</v>
      </c>
      <c r="B5" s="255" t="s">
        <v>355</v>
      </c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49" t="s">
        <v>356</v>
      </c>
    </row>
    <row r="6" spans="1:18" ht="24.6" customHeight="1" x14ac:dyDescent="0.3">
      <c r="A6" s="254"/>
      <c r="B6" s="248" t="s">
        <v>357</v>
      </c>
      <c r="C6" s="248"/>
      <c r="D6" s="248"/>
      <c r="E6" s="248"/>
      <c r="F6" s="248"/>
      <c r="G6" s="248"/>
      <c r="H6" s="248" t="s">
        <v>358</v>
      </c>
      <c r="I6" s="248"/>
      <c r="J6" s="248"/>
      <c r="K6" s="248"/>
      <c r="L6" s="248"/>
      <c r="M6" s="248"/>
      <c r="N6" s="257" t="s">
        <v>359</v>
      </c>
      <c r="O6" s="258"/>
      <c r="P6" s="259" t="s">
        <v>360</v>
      </c>
      <c r="Q6" s="247" t="s">
        <v>361</v>
      </c>
      <c r="R6" s="250"/>
    </row>
    <row r="7" spans="1:18" ht="55.2" customHeight="1" x14ac:dyDescent="0.3">
      <c r="A7" s="254"/>
      <c r="B7" s="262" t="s">
        <v>362</v>
      </c>
      <c r="C7" s="257" t="s">
        <v>363</v>
      </c>
      <c r="D7" s="263"/>
      <c r="E7" s="263"/>
      <c r="F7" s="258"/>
      <c r="G7" s="253" t="s">
        <v>364</v>
      </c>
      <c r="H7" s="248" t="s">
        <v>365</v>
      </c>
      <c r="I7" s="265" t="s">
        <v>363</v>
      </c>
      <c r="J7" s="265"/>
      <c r="K7" s="265"/>
      <c r="L7" s="265"/>
      <c r="M7" s="249" t="s">
        <v>366</v>
      </c>
      <c r="N7" s="247" t="s">
        <v>367</v>
      </c>
      <c r="O7" s="247" t="s">
        <v>368</v>
      </c>
      <c r="P7" s="260"/>
      <c r="Q7" s="247"/>
      <c r="R7" s="250"/>
    </row>
    <row r="8" spans="1:18" ht="24" x14ac:dyDescent="0.3">
      <c r="A8" s="254"/>
      <c r="B8" s="262"/>
      <c r="C8" s="248" t="s">
        <v>369</v>
      </c>
      <c r="D8" s="248" t="s">
        <v>370</v>
      </c>
      <c r="E8" s="145" t="s">
        <v>371</v>
      </c>
      <c r="F8" s="145" t="s">
        <v>372</v>
      </c>
      <c r="G8" s="254"/>
      <c r="H8" s="248"/>
      <c r="I8" s="248" t="s">
        <v>369</v>
      </c>
      <c r="J8" s="248" t="s">
        <v>370</v>
      </c>
      <c r="K8" s="248" t="s">
        <v>373</v>
      </c>
      <c r="L8" s="248" t="s">
        <v>374</v>
      </c>
      <c r="M8" s="250"/>
      <c r="N8" s="247"/>
      <c r="O8" s="247"/>
      <c r="P8" s="260"/>
      <c r="Q8" s="247"/>
      <c r="R8" s="250"/>
    </row>
    <row r="9" spans="1:18" ht="40.799999999999997" customHeight="1" x14ac:dyDescent="0.3">
      <c r="A9" s="254"/>
      <c r="B9" s="262"/>
      <c r="C9" s="248"/>
      <c r="D9" s="248"/>
      <c r="E9" s="145" t="s">
        <v>375</v>
      </c>
      <c r="F9" s="145" t="s">
        <v>376</v>
      </c>
      <c r="G9" s="264"/>
      <c r="H9" s="248"/>
      <c r="I9" s="248"/>
      <c r="J9" s="248"/>
      <c r="K9" s="248"/>
      <c r="L9" s="248"/>
      <c r="M9" s="251"/>
      <c r="N9" s="247"/>
      <c r="O9" s="247"/>
      <c r="P9" s="261"/>
      <c r="Q9" s="247"/>
      <c r="R9" s="251"/>
    </row>
    <row r="10" spans="1:18" x14ac:dyDescent="0.3">
      <c r="A10" s="146">
        <v>1</v>
      </c>
      <c r="B10" s="146">
        <v>2</v>
      </c>
      <c r="C10" s="146">
        <v>3</v>
      </c>
      <c r="D10" s="146">
        <v>4</v>
      </c>
      <c r="E10" s="146">
        <v>5</v>
      </c>
      <c r="F10" s="146">
        <v>6</v>
      </c>
      <c r="G10" s="146">
        <v>7</v>
      </c>
      <c r="H10" s="146">
        <v>8</v>
      </c>
      <c r="I10" s="146">
        <v>9</v>
      </c>
      <c r="J10" s="146">
        <v>10</v>
      </c>
      <c r="K10" s="146">
        <v>11</v>
      </c>
      <c r="L10" s="146">
        <v>12</v>
      </c>
      <c r="M10" s="146">
        <v>13</v>
      </c>
      <c r="N10" s="147">
        <v>14</v>
      </c>
      <c r="O10" s="147">
        <v>15</v>
      </c>
      <c r="P10" s="147">
        <v>16</v>
      </c>
      <c r="Q10" s="147">
        <v>17</v>
      </c>
      <c r="R10" s="147">
        <v>18</v>
      </c>
    </row>
    <row r="11" spans="1:18" ht="72.599999999999994" x14ac:dyDescent="0.3">
      <c r="A11" s="146" t="s">
        <v>384</v>
      </c>
      <c r="B11" s="145">
        <v>2</v>
      </c>
      <c r="C11" s="145">
        <v>2</v>
      </c>
      <c r="D11" s="145"/>
      <c r="E11" s="145"/>
      <c r="F11" s="145"/>
      <c r="G11" s="145">
        <v>2.5</v>
      </c>
      <c r="H11" s="145">
        <v>43</v>
      </c>
      <c r="I11" s="145">
        <v>43</v>
      </c>
      <c r="J11" s="145"/>
      <c r="K11" s="145"/>
      <c r="L11" s="145"/>
      <c r="M11" s="145">
        <v>4</v>
      </c>
      <c r="N11" s="145">
        <v>100</v>
      </c>
      <c r="O11" s="145">
        <v>2</v>
      </c>
      <c r="P11" s="145">
        <v>3.9</v>
      </c>
      <c r="Q11" s="145">
        <v>12.4</v>
      </c>
      <c r="R11" s="145" t="s">
        <v>377</v>
      </c>
    </row>
  </sheetData>
  <mergeCells count="24">
    <mergeCell ref="A2:R2"/>
    <mergeCell ref="A3:R3"/>
    <mergeCell ref="A5:A9"/>
    <mergeCell ref="B5:Q5"/>
    <mergeCell ref="R5:R9"/>
    <mergeCell ref="B6:G6"/>
    <mergeCell ref="H6:M6"/>
    <mergeCell ref="N6:O6"/>
    <mergeCell ref="P6:P9"/>
    <mergeCell ref="Q6:Q9"/>
    <mergeCell ref="B7:B9"/>
    <mergeCell ref="C7:F7"/>
    <mergeCell ref="G7:G9"/>
    <mergeCell ref="H7:H9"/>
    <mergeCell ref="I7:L7"/>
    <mergeCell ref="N7:N9"/>
    <mergeCell ref="O7:O9"/>
    <mergeCell ref="C8:C9"/>
    <mergeCell ref="D8:D9"/>
    <mergeCell ref="I8:I9"/>
    <mergeCell ref="J8:J9"/>
    <mergeCell ref="K8:K9"/>
    <mergeCell ref="L8:L9"/>
    <mergeCell ref="M7:M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2022-12-05T13:30:56Z</dcterms:modified>
</cp:coreProperties>
</file>