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  <externalReference r:id="rId10"/>
  </externalReferences>
  <definedNames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'Лист1'!$A$1:$Q$26</definedName>
    <definedName name="_xlnm.Print_Area" localSheetId="1">'Лист2'!$A$1:$O$55</definedName>
    <definedName name="_xlnm.Print_Area" localSheetId="2">'Лист3 '!$A$1:$N$25</definedName>
    <definedName name="_xlnm.Print_Area" localSheetId="3">'Лист4'!$A$1:$J$129</definedName>
  </definedNames>
  <calcPr fullCalcOnLoad="1"/>
</workbook>
</file>

<file path=xl/sharedStrings.xml><?xml version="1.0" encoding="utf-8"?>
<sst xmlns="http://schemas.openxmlformats.org/spreadsheetml/2006/main" count="674" uniqueCount="260">
  <si>
    <t>№ п/п</t>
  </si>
  <si>
    <t>Наименование  муниципальной программы, подпрограммы, основные  мероприятия</t>
  </si>
  <si>
    <t>2020 г.</t>
  </si>
  <si>
    <t>ГУП "Белгородский областной фонд поддержки ИЖС", ССК "Свой дом"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</si>
  <si>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</si>
  <si>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</si>
  <si>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</si>
  <si>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</si>
  <si>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>Основное мероприятие 2.1.1. Обеспечение мероприятий по проведению капитального ремонта многоквартрных домов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</si>
  <si>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</si>
  <si>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</si>
  <si>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</si>
  <si>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</si>
  <si>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</t>
  </si>
  <si>
    <t>Администрация Белгородского района  в лице комитета строительства,  ГУП "Белгородский областной фонд поддержки ИЖС"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</si>
  <si>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</si>
  <si>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Администрация Белгородского района в лице комитета ЖКХ, транспорта и инженерной инфраструктуры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</si>
  <si>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</si>
  <si>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</si>
  <si>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</si>
  <si>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</si>
  <si>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</si>
  <si>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</si>
  <si>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</si>
  <si>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</si>
  <si>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</si>
  <si>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</si>
  <si>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</si>
  <si>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</si>
  <si>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</si>
  <si>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</si>
  <si>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</si>
  <si>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</si>
  <si>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</si>
  <si>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0412</t>
  </si>
  <si>
    <t>Всего, в том числе:</t>
  </si>
  <si>
    <t>244</t>
  </si>
  <si>
    <t>850</t>
  </si>
  <si>
    <t>322</t>
  </si>
  <si>
    <t>1003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</si>
  <si>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</si>
  <si>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</si>
  <si>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</si>
  <si>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</si>
  <si>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</si>
  <si>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</si>
  <si>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</si>
  <si>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</si>
  <si>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</si>
  <si>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</si>
  <si>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</si>
  <si>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</si>
  <si>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 xml:space="preserve">областной бюджет 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</si>
  <si>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</si>
  <si>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</si>
  <si>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</si>
  <si>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</si>
  <si>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</si>
  <si>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</si>
  <si>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</si>
  <si>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</si>
  <si>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</si>
  <si>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</si>
  <si>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</si>
  <si>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</si>
  <si>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</si>
  <si>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</si>
  <si>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</si>
  <si>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регрессирующий</t>
  </si>
  <si>
    <t xml:space="preserve">ед. </t>
  </si>
  <si>
    <t>кв. метров</t>
  </si>
  <si>
    <t>чел.</t>
  </si>
  <si>
    <t>Выполнение показателя зависит от финансирования мероприятия</t>
  </si>
  <si>
    <t>семей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</si>
  <si>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</si>
  <si>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</si>
  <si>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</si>
  <si>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</si>
  <si>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</si>
  <si>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</si>
  <si>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</si>
  <si>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</si>
  <si>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</si>
  <si>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</si>
  <si>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</si>
  <si>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</si>
  <si>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</si>
  <si>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</si>
  <si>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</si>
  <si>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</si>
  <si>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</si>
  <si>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</si>
  <si>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 xml:space="preserve">                    Муниципальная программа                       "Обеспечение доступным и комфортным жильем и коммунальными услугами жителей Вейделевского района на 2015 - 2020 годы"</t>
  </si>
  <si>
    <t>Всего по муниципальной программе "Обеспечение доступным и комфортным жильем и коммунальными услугами жителей Вейделевского района на 2015 - 2020 годы"</t>
  </si>
  <si>
    <t>Основное мероприятие подпрограммы 1.1.6. Реализация мероприятий по обеспечению жильем семей, федеральной целевой программы «Устойчивое развитие сельских территорий на 2014-2017 годы и на период до 2020 года</t>
  </si>
  <si>
    <t>Основное мероприятие подпрограммы 1.1.7. Предоставление жилых помещений детям-сиротам и детям, оставшимся без попечения родителей, и лиц из их числа по договорам найма специализированных жилых помещений</t>
  </si>
  <si>
    <t>Управление АПК, природопользования и развития сельских территорий администрации Вейделевского района</t>
  </si>
  <si>
    <t>Основное мероприятие подпрограммы 1.2.2. «Финансово-кредитная поддержка индивидуальных застройщиков»</t>
  </si>
  <si>
    <t xml:space="preserve">Вейделевский филиал ГУП «Белгородский областной фонд поддержки индивидуального жилищного строительства» (по согласованию);
ССК«Свой дом» (по согласованию)
</t>
  </si>
  <si>
    <t>Основное мероприятие подпрограммы 1.2.3. «Строительство жилья юридическими лицами и индивидуальными застройщиками (за счет собственных средств)»</t>
  </si>
  <si>
    <t>Основное мероприятие подпрограммы 1.2.4. «Предоставление земельных участков индивидуальным застройщикам»</t>
  </si>
  <si>
    <t xml:space="preserve">Управление экономического развития администрации  Вейделевского района; управление АПК, природопользования и развития сельских территорий администрации Вейделевского района; управление строительства, ЖКХ, транспорта, связи, архитектуры и градостроительства администрации Вейделевского района
</t>
  </si>
  <si>
    <t>Подпрограмма 2 «Создание условий для обеспечения населения качественными услугами жилищно-коммунального хозяйства»</t>
  </si>
  <si>
    <t>Основное мероприятие 2.1.1. «Обеспечение мероприятий по проведению капитального ремонта многоквартирных домов»</t>
  </si>
  <si>
    <t>Управление строительства, ЖКХ, транспорта, связи, архитектуры и градостроительства администрации Вейделевского района; МУП «Коммунальщик»</t>
  </si>
  <si>
    <t xml:space="preserve">Основное мероприятие 2.2.1. «Организация наружного освещения населенных пунктов Вейделевского района»  </t>
  </si>
  <si>
    <t xml:space="preserve"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администрации городского и сельских поселений района (по согласованию)
</t>
  </si>
  <si>
    <t>Основное мероприятие 2.2.2. «Возмещение расходов по гарантированному перечню услуг по погребению»</t>
  </si>
  <si>
    <t>Основное мероприятие 2.2.3. «Реализация мероприятий по благоустройству территории муниципального района»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</si>
  <si>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реконструкции)»</t>
  </si>
  <si>
    <t>Основное мероприятие 2.3.1. «Реализация мероприятий по обеспечению населения чистой питьевой водой»</t>
  </si>
  <si>
    <t xml:space="preserve">Управление строительства, ЖКХ, транспорта, связи, архитектуры и градостроитель ства администрации Вейделевского района;
МУП «Водоканал»;
администрации городского и сельских поселений района (по согласованию)
</t>
  </si>
  <si>
    <t xml:space="preserve">Управление строительства, ЖКХ, транспорта, связи, архитектуры и градостроительства администрации Вейделевского района; 
управление финансов и налоговой политики администрации района;
администрации городского и сельских поселений района (по согласованию)
</t>
  </si>
  <si>
    <t xml:space="preserve"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управление социальной защиты населения администрации района;
администрации городского и сельских поселений района (по согласованию)
</t>
  </si>
  <si>
    <t>Основное мероприятие 2.4.1. «Реализация мероприятий в области коммунального хозяйства»</t>
  </si>
  <si>
    <t>Ответственный исполнитель, соисполнитель, участник</t>
  </si>
  <si>
    <t>Подпрограмма 1. Стимулирование развития жилищного строительства на территории Вейделевского района</t>
  </si>
  <si>
    <t>Основное мероприятие подпрограммы 1.1.3. Осуществление полномочий по обеспечению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</si>
  <si>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Основное мероприятие подпрограммы 1.1.4.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</t>
  </si>
  <si>
    <t>Управление социальной защиты населения администрации Вейделевского района</t>
  </si>
  <si>
    <t>Управление физической культуры, спорта и молодежной политики администрации Вейделевского района</t>
  </si>
  <si>
    <t>Управление строительства, ЖКХ, транспорта, связи, архитектуры и градостроительства администрации Вейделевского района, управление экономического развития и прогнозирования администрации Вейделевского района, управление социальной защиты населения администрации Вейделевского района</t>
  </si>
  <si>
    <t>Основное мероприятие 2.1.2.
«Реализация мероприятий в области  улучшения жилищных условий граждан (капитальный ремонт жилищного фонда)»</t>
  </si>
  <si>
    <t>Управление строительства, ЖКХ, транспорта, связи, архитектуры и градостроительства администрации Вейделевского района;
МУП «Водоканал»;
администрации городского и сельских поселений района (по согласованию)</t>
  </si>
  <si>
    <t>Управление строительства, ЖКХ, транспорта, связи, архитектуры и градостроитель ства администрации Вейделевского района;
МУП «Водоканал»;
администрации городского и сельских поселений района (по согласованию)</t>
  </si>
  <si>
    <t>завершено</t>
  </si>
  <si>
    <t xml:space="preserve"> Муниципальная программа "Обеспечение доступным и комфортным жильем и коммунальными услугами жителей Вейделевского района  на 2015-2020 годы"</t>
  </si>
  <si>
    <t>х</t>
  </si>
  <si>
    <t xml:space="preserve">Основное мероприятие 1.1.3. Осуществление полномочий по обеспечению жильем отдельных категорий граждан, установленных Федеральным законом от 12 января 1995 г.
    № 5-ФЗ «О ветеранах», в соответствии с Указом Президента Российской Федерации от 7 мая 2008 года    
 № 714 «Об обеспечении жильем ветеранов Великой Отечественной войны 1941 - 1945 годов»
</t>
  </si>
  <si>
    <t xml:space="preserve">Основное мероприятие 1.1.4. Осуществление полномочий по обеспечению жильем отдельных категорий граждан, установленных Федеральными законами от 12 января 1995 г.  
№ 5-ФЗ «О ветеранах» и от 24 ноября 1995 года № 181-ФЗ «О социальной защите инвалидов в Российской Федерации»
</t>
  </si>
  <si>
    <t>единиц</t>
  </si>
  <si>
    <t xml:space="preserve">кв.метров </t>
  </si>
  <si>
    <t>Основное мероприятие подпрограммы 1.1.6. «Реализация мероприятий по обеспечению жильем семей, федеральной целевой программы «Устойчивое развитие сельских территорий на 2014-2017 годы                          и на период до 2020 года»»</t>
  </si>
  <si>
    <t>Основное мероприятие 1.2.2 Финансово - кредитная поддержка индивидуальных застройщиков</t>
  </si>
  <si>
    <t>Основное мероприятие 1.2.3. Строительство жилья юридическими лицами и индивидуальными застройщиками (за счет собственных средств)</t>
  </si>
  <si>
    <t>Основное мероприятие 1.4.1 Предоставление земельных участков индивидуальным застройщикам</t>
  </si>
  <si>
    <t>тыс.кв.м.</t>
  </si>
  <si>
    <t xml:space="preserve">Основное мероприятие 2.1.2. Реализация мероприятий в области  улучшения жилищных условий граждан (капитальный ремонт жилищного фонда)
</t>
  </si>
  <si>
    <t>Основное мероприятие 2.2.1. Организация наружного освещения населенных пунктов Вейделевского района</t>
  </si>
  <si>
    <t>Основное мероприятие 2.2.2. Возмещение расходов по гарантированному перечню услуг по погребению</t>
  </si>
  <si>
    <t>Основное мероприятие 2.2.3. Реализация мероприятий по благоустройству территории муниципального района</t>
  </si>
  <si>
    <t>Основное мероприятие 2.3.1. Реализация мероприятий по обеспечению населения чистой питьевой водой</t>
  </si>
  <si>
    <t>тыс.чел.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</si>
  <si>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</t>
  </si>
  <si>
    <t>Основное мероприятие 2.4.1. «Реализация мероприятий в области коммунального хозяйства</t>
  </si>
  <si>
    <t>Показатель конечного результата 1: Общий объем ввода жилья</t>
  </si>
  <si>
    <t>Показатель конечного результата 2: Количество семей граждан, категории которых установлены федеральным законодательством, улучшивших жилищные условия</t>
  </si>
  <si>
    <t>Показатель конечного результата 1: Площадь капитально отремонтированных многоквартирных домов</t>
  </si>
  <si>
    <t>Показатель конечного результата 3: Количество населенных пунктов Вейделевского района, улучшивших эстетический облик, внешнее благоустройство, санитарное состояние</t>
  </si>
  <si>
    <t xml:space="preserve">Показатель конечного результата 2: Доли освещенных улиц, проездов, в населенных пунктах от общего количества улиц </t>
  </si>
  <si>
    <t>Показатель конечного результата 4: Уровень оснащенности населенных пунктов района системами централизован ного водоснабжения и водоотведения, соответствующий СанПиН</t>
  </si>
  <si>
    <t>Показатель непосредственного результата 1: Обеспечение жильем отдельных категорий граждан, установленных Федеральным законом от 12 января 1995 г.  № 5-ФЗ «О ветеранах», в соответствии с Указом Президента Российской Федерации от 7 мая 2008 года   № 714 «Об обеспечении жильем ветеранов Великой Отечественной войны 1941 - 1945 годов»</t>
  </si>
  <si>
    <t xml:space="preserve">Показатель непосредственного результата 1: Обеспечение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Федерации» </t>
  </si>
  <si>
    <t>Показатель непосредственного результата 1: Количество молодых семей обеспеченных жилыми помещениями</t>
  </si>
  <si>
    <t>Показатель непосредственного результата 1: Количество семей обеспеченных жилыми помещениями</t>
  </si>
  <si>
    <t>Показатель непосредственного результата 1: Количество детей-сирот и детей, оставшихся без попечения родителей, и лиц из их числа, обеспеченных жилыми помещениями</t>
  </si>
  <si>
    <t>Показатель непосредственного результата 1: Количество индивидуальных застройщиков, которым оказана финансово-кредитная поддержка</t>
  </si>
  <si>
    <t>Показатель непосредственного результата 1: Ввод жилья юридическими лицами и индивидуальными застройщиками</t>
  </si>
  <si>
    <t>Показатель непосредственного результата 2: Ввод жилья   индивидуальными застройщиками</t>
  </si>
  <si>
    <t>Показатель непосредственного результата 1: Количество предоставленных земельных участков</t>
  </si>
  <si>
    <t>Показатель непосредственного результата 1: Доля площади капитально отремонтированных многоквартирных жилых домов, включенных в подпрограмму 2</t>
  </si>
  <si>
    <t>Показатель непосредственного результата 1: Количество светоточек на территории населенных пунктов района</t>
  </si>
  <si>
    <t>Показатель непосредственного результата 2: Снижение объемов потребляемой электроэнергии</t>
  </si>
  <si>
    <t>Показатель непосредственного результата 1: Доля компенсационных расходов на предоставление государственных гарантий от фактически предоставленных услуг</t>
  </si>
  <si>
    <t>Показатель непосредственного результата 1: Количество населенных пунктов Вейделевского района, улучшивших эстетический облик, внешнее благоустройство, санитарное состояние</t>
  </si>
  <si>
    <t xml:space="preserve">Показатель непосредственного результата 1: Количество человек обеспеченных нормативным водоснабжением и водоотведением не менее </t>
  </si>
  <si>
    <t>Показатель непосредственного результата 1: Количество человек обеспеченных нормативным теплоснабжением</t>
  </si>
  <si>
    <t xml:space="preserve">Основное мероприятие подпрограммы 1.1.5. «Реализация мероприятий по обеспечению жильем молодых семей в порядке софинансирова
ния расходов за счет средств местного бюджета»
</t>
  </si>
  <si>
    <t>0312046</t>
  </si>
  <si>
    <t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ЖКХ, транспорта, связи, архитектуры и градостроительства администрации Вейделевского района</t>
  </si>
  <si>
    <t xml:space="preserve"> Подпрограмма 2 Создание условий для обеспечения качественными услугами ЖКХ населения Белгородского района в 2015-2020 годах</t>
  </si>
  <si>
    <t xml:space="preserve">Основное мероприятие подпрограммы 2.2.1. Организация наружного освещения населенных пунктов  Вейделевского района </t>
  </si>
  <si>
    <t>Основное мероприятие подпрограммы 2.1.2. Реализация мероприятий в области  улучшения жилищных условий граждан (капитальный ремонт жилищного фонда)</t>
  </si>
  <si>
    <t xml:space="preserve">Управление строительства, ЖКХ, транспорта, связи, архитектуры и градостроительства администрации Вейделевского района;
МУП «Водоканал»;
администрации городского и сельских поселений района (по согласованию)
</t>
  </si>
  <si>
    <t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МУП «Водоканал»; администрации городского и сельских поселений района (по согласованию)</t>
  </si>
  <si>
    <t>территориальные внебюджетные фонды</t>
  </si>
  <si>
    <t>Муниципальная программа                                                                                       "Обеспечение доступным и комфортным жильем и коммунальными услугами жителей Вейделевского района  на 2015-2020 годы"</t>
  </si>
  <si>
    <t>1. Подпрограмма 1 "Стимулирование развития жилищного строительства на территории Вейделевского района"</t>
  </si>
  <si>
    <t>№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</si>
  <si>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</si>
  <si>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</si>
  <si>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</si>
  <si>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</si>
  <si>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</si>
  <si>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</si>
  <si>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</si>
  <si>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</si>
  <si>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</si>
  <si>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</si>
  <si>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</si>
  <si>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</si>
  <si>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</si>
  <si>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</si>
  <si>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</si>
  <si>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</si>
  <si>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</si>
  <si>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2015-2020 годы (по мере необходимости)</t>
  </si>
  <si>
    <t xml:space="preserve">Управление социальной защиты населения  администрации Вейделевского района,
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района.
</t>
  </si>
  <si>
    <t>Управление социальной защиты населения  администрации района, управление экономического развития и прогнозирования  администрации района.</t>
  </si>
  <si>
    <t>Управление по делам молодежи, физической культуры и спорту администрации района.</t>
  </si>
  <si>
    <t xml:space="preserve">Управление строительства, ЖКХ, транспорта, связи, архитектуры и градостроительства администрации района; управление экономического развития и прогнозирования администрации района;
управление АПК, природопользования и развития сельских территорий администрации района;
управление социальной защиты населения администрации района.
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</si>
  <si>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</si>
  <si>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</si>
  <si>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</si>
  <si>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</si>
  <si>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</si>
  <si>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</si>
  <si>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</si>
  <si>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</si>
  <si>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</si>
  <si>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</si>
  <si>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</si>
  <si>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Показатель конечного результата 1: Общий объем ввода жилья </t>
  </si>
  <si>
    <t xml:space="preserve">Показатель конечного результата 2: Обеспеченость населения жильем на одного жителя </t>
  </si>
  <si>
    <t>Показатель конечного результата 3: Улучшение эстетического облика внешнего благоустройства, озеленения и санитарного состояния населенных пунктов Вейделевского района</t>
  </si>
  <si>
    <t>Показатель конечного результата 4: Обеспечение уровня оснащенности населенных пунктов района системами централизован- ного водоснабжения и водоотведения, соответствующим СанПиН, не менее</t>
  </si>
  <si>
    <t xml:space="preserve">01.01.
2016г.
</t>
  </si>
  <si>
    <t xml:space="preserve">31.12.
2016г.
</t>
  </si>
  <si>
    <t>Основное мероприятие подпрограммы 1.1.5.Реализация мероприятий по обеспечению жильем молодых семей в рамках подпрограммы «Обеспечение жильем молодых семей» федеральной целевой программы «Жилище» на 2015-2020 годы</t>
  </si>
  <si>
    <t>Основное мероприятие подпрограммы 1.1.5. Реализация мероприятий по обеспечению жильем молодых семей в рамках подпрограммы «Обеспечение жильем молодых семей» федеральной целевой программы «Жилище» на 2015-2020 годы</t>
  </si>
  <si>
    <t>Постановление администрации Вейделевского района «О реализации закона Белгородской области от 8 ноября 2011г №74 «О предоставлении земельных участков многодетным семьям» от 12.03.2012 года №43</t>
  </si>
  <si>
    <t>03105L0200</t>
  </si>
  <si>
    <t>03207L0180</t>
  </si>
  <si>
    <t>Выполнение показателя зависит от  количества обратившихся за подддержкой застройщиков</t>
  </si>
  <si>
    <t xml:space="preserve">                                                           Основное мероприятие 1.1.5.Реализация мероприятий по обеспечению жильем молодых семей в рамках подпрограммы «Обеспечение жильем молодых семей» федеральной целевой программы «Жилище» на 2015-2020 годы
</t>
  </si>
  <si>
    <t>Основное мероприятие 1.1.7. Предоставление жилых помещений детям-сиротам и детям, оставшимся без попечения родителей, и лиц из их числа по договорам найма специализированных жилых помещений</t>
  </si>
  <si>
    <t>Форма 1. Общие сведения о реализации муниципальной программы за 2017 год</t>
  </si>
  <si>
    <t>Основное мероприятие подпрограммы 1.1.1. «Обеспечение жилыми помещениями граждан, подвергшихся радиационному воздействию вследствие катастрофы на Чернобыльской АЭС, аварии на производствен ном объединении «Маяк», и приравненных к ним лиц»</t>
  </si>
  <si>
    <t>Снижение показателя в связи с уменьшением количества семей, предоставивших пакет документов для участия в программе до 01.08.2016 года.</t>
  </si>
  <si>
    <t>Форма 4. Сведения о ресурсном обеспечении муниципальной программы за 2017 год</t>
  </si>
  <si>
    <t>Форма 5. Сведения о мерах правового регулирования за 2017 год</t>
  </si>
  <si>
    <t>28 февраля 2017 года</t>
  </si>
  <si>
    <t>Изменения в 2017 году не вносились</t>
  </si>
  <si>
    <t>Показатель непосредственного результата 1: Обеспечение жилыми помещениями граждан, подвергшихся радиационному воздействию вследствие катастрофы на Чернобыльской АЭС, аварии на производствен ном объединении «Маяк», и приравненных к ним лиц</t>
  </si>
  <si>
    <t>Выполнение показателя зависит от финансирования мероприятия. (средства федерального  бюджета). Всвязи со смертью вдовы участника ВОВ уменьшился целевой показатель.</t>
  </si>
  <si>
    <t xml:space="preserve">Постановление администрации Вейделевского района от 28.02.2017 года №37 "О внесении изменений в постановление администрации Вейделевского района
от 15 октября 2014 года №171" 
</t>
  </si>
  <si>
    <t>Форма 2. Сведения о достижении значений целевых показателей муниципальной программы за 2017 год</t>
  </si>
  <si>
    <t>Форма 3. Сведения об использовании бюджетных ассигнований местного бюджета на реализацию муниципальной программы за 2017 год</t>
  </si>
  <si>
    <t>Снижение показателя в связи с уменьшением объема софинансирования мероприятия из федерального бюджета</t>
  </si>
  <si>
    <t>Снижение показателя в связи с умешьшенинем объема финансирования мероприятия из средств федерального бюджета</t>
  </si>
  <si>
    <t>Снижение показателя в связи сотсутствием объема финансирования  из федерального бюджета..</t>
  </si>
  <si>
    <t xml:space="preserve">Снижение показателя в связи с уменьшением  заявок на предоставление земельного участка </t>
  </si>
  <si>
    <t>Решение Муниципального совета Вейделевского района от 28.02.2017 года № 3 «О стоимости услуг, предоставляемых согласно гарантированному перечню услуг по погребению на территории муниципального района «Вейделевский  район» Белгор</t>
  </si>
  <si>
    <t xml:space="preserve">01.01.
2017г.
</t>
  </si>
  <si>
    <t xml:space="preserve">31.12.
2017г.
</t>
  </si>
  <si>
    <t>Постановление администрации Вейделевского района от 27.06.2011 года № 132 «Об утверждении порядка предоставления молодым семьям социальных выплат на приобретение (строительство) жилья и их использования для реализации долгосрочной целевой программы «Обеспечение жильем молодых семей Вейделевского района на 2015-2020годы»</t>
  </si>
  <si>
    <t>Постановление администрации Вейделевского района от 12.05.2011 года № 106 «Об утверждении долгосрочной целевой программы «Обеспечение жильем молодых семей Вейделевского района на 2015-2020годы»</t>
  </si>
  <si>
    <t>принят в срок</t>
  </si>
  <si>
    <t>1 кв. 2017г.</t>
  </si>
  <si>
    <t>1 кв.    2017г.</t>
  </si>
  <si>
    <t xml:space="preserve">Основное мероприятие подпрограммы 1.2.4. «Предоставление земельных участков индивидуальным застройщикам»
</t>
  </si>
  <si>
    <t xml:space="preserve"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ЖКХ, транспорта, связи, архитектуры и градостроительства администрации Вейделевского района </t>
  </si>
  <si>
    <t xml:space="preserve">Управление строительства, ЖКХ, транспорта, связи, архитектуры и градостроительства администрации Вейделевского района;администрации городского и сельских поселений Вейделевского района (по согласованию);
Вейделевский филиал ГУП «Белгородский областной фонд поддержки индивидуального жилищного строительства» (по согласованию); ССК «Свой дом» (по согласованию);
</t>
  </si>
  <si>
    <t>4.Реализация проектов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</si>
  <si>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реконструкции)», в т.ч. проект "Реконструкция сетей водоснабжения в с. Солонцы Вейделевского района Белгородской области"</t>
  </si>
  <si>
    <t xml:space="preserve">Форма 7. Оценка эффективности реализации муниципальнойпрограммы </t>
  </si>
  <si>
    <t>в рамках годового мониторинга за 2017 год</t>
  </si>
  <si>
    <t>Обеспечение доступным и комфортным жильем и коммунальными услугами жителей Вейделевского района  на 2015-2020 годы</t>
  </si>
  <si>
    <t>эффективна</t>
  </si>
  <si>
    <t xml:space="preserve">Отчет о реализации муниципальной программы «Обеспечение доступным и комфортным жильем и коммунальными услугами жителей Вейделевского района на 2015-2020 годы» за 2017 год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</si>
</sst>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"/>
    <numFmt numFmtId="192" formatCode="#,##0.0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</numFmts>
  <fonts count="7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sz val="8"/>
      <color indexed="6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30"/>
      <name val="Times New Roman"/>
      <family val="1"/>
    </font>
    <font>
      <sz val="8"/>
      <color indexed="17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sz val="8"/>
      <color rgb="FFC0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70C0"/>
      <name val="Times New Roman"/>
      <family val="1"/>
    </font>
    <font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1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1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1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7" fillId="0" borderId="0" xfId="52" applyFont="1" applyAlignment="1">
      <alignment horizontal="center" vertical="center" wrapText="1"/>
      <protection/>
    </xf>
    <xf numFmtId="0" fontId="57" fillId="0" borderId="0" xfId="52" applyFont="1" applyFill="1" applyAlignment="1">
      <alignment horizontal="center" vertical="center" wrapText="1"/>
      <protection/>
    </xf>
    <xf numFmtId="0" fontId="58" fillId="0" borderId="0" xfId="52" applyFont="1" applyAlignment="1">
      <alignment horizontal="center" vertical="center" wrapText="1"/>
      <protection/>
    </xf>
    <xf numFmtId="0" fontId="59" fillId="0" borderId="0" xfId="52" applyFont="1" applyAlignment="1">
      <alignment horizontal="center" vertical="center" wrapText="1"/>
      <protection/>
    </xf>
    <xf numFmtId="0" fontId="60" fillId="0" borderId="0" xfId="52" applyFont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191" fontId="61" fillId="0" borderId="10" xfId="52" applyNumberFormat="1" applyFont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0" borderId="0" xfId="52" applyFont="1" applyAlignment="1">
      <alignment horizontal="center" vertical="center" wrapText="1"/>
      <protection/>
    </xf>
    <xf numFmtId="191" fontId="64" fillId="0" borderId="0" xfId="52" applyNumberFormat="1" applyFont="1" applyAlignment="1">
      <alignment horizontal="center" vertical="center" wrapText="1"/>
      <protection/>
    </xf>
    <xf numFmtId="0" fontId="57" fillId="33" borderId="0" xfId="0" applyFont="1" applyFill="1" applyAlignment="1">
      <alignment horizontal="center" vertical="center" wrapText="1"/>
    </xf>
    <xf numFmtId="0" fontId="64" fillId="34" borderId="0" xfId="52" applyFont="1" applyFill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60" fillId="33" borderId="0" xfId="52" applyFont="1" applyFill="1" applyAlignment="1">
      <alignment horizontal="center"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vertical="center" wrapText="1"/>
      <protection/>
    </xf>
    <xf numFmtId="0" fontId="65" fillId="0" borderId="11" xfId="52" applyFont="1" applyBorder="1" applyAlignment="1">
      <alignment vertical="center" wrapText="1"/>
      <protection/>
    </xf>
    <xf numFmtId="0" fontId="65" fillId="0" borderId="12" xfId="52" applyFont="1" applyBorder="1" applyAlignment="1">
      <alignment vertical="center" wrapText="1"/>
      <protection/>
    </xf>
    <xf numFmtId="0" fontId="65" fillId="0" borderId="0" xfId="52" applyFont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5" fillId="0" borderId="12" xfId="52" applyFont="1" applyBorder="1" applyAlignment="1">
      <alignment horizontal="center" vertical="center" wrapText="1"/>
      <protection/>
    </xf>
    <xf numFmtId="0" fontId="65" fillId="0" borderId="13" xfId="52" applyFont="1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left" vertical="center" wrapText="1"/>
      <protection/>
    </xf>
    <xf numFmtId="3" fontId="65" fillId="0" borderId="10" xfId="52" applyNumberFormat="1" applyFont="1" applyBorder="1" applyAlignment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left" vertical="top" wrapText="1"/>
      <protection/>
    </xf>
    <xf numFmtId="190" fontId="61" fillId="0" borderId="10" xfId="52" applyNumberFormat="1" applyFont="1" applyBorder="1" applyAlignment="1">
      <alignment horizontal="center" vertical="center" wrapText="1"/>
      <protection/>
    </xf>
    <xf numFmtId="4" fontId="61" fillId="33" borderId="10" xfId="52" applyNumberFormat="1" applyFont="1" applyFill="1" applyBorder="1" applyAlignment="1">
      <alignment horizontal="center" vertical="center" wrapText="1"/>
      <protection/>
    </xf>
    <xf numFmtId="190" fontId="65" fillId="0" borderId="10" xfId="52" applyNumberFormat="1" applyFont="1" applyBorder="1" applyAlignment="1">
      <alignment horizontal="center" vertical="center" wrapText="1"/>
      <protection/>
    </xf>
    <xf numFmtId="1" fontId="61" fillId="0" borderId="10" xfId="52" applyNumberFormat="1" applyFont="1" applyBorder="1" applyAlignment="1">
      <alignment horizontal="center" vertical="center" wrapText="1"/>
      <protection/>
    </xf>
    <xf numFmtId="0" fontId="61" fillId="0" borderId="0" xfId="52" applyFont="1" applyAlignment="1">
      <alignment horizontal="center" vertical="center" wrapText="1"/>
      <protection/>
    </xf>
    <xf numFmtId="0" fontId="65" fillId="33" borderId="13" xfId="52" applyFont="1" applyFill="1" applyBorder="1" applyAlignment="1">
      <alignment horizontal="center" vertical="center" wrapText="1"/>
      <protection/>
    </xf>
    <xf numFmtId="4" fontId="65" fillId="33" borderId="10" xfId="52" applyNumberFormat="1" applyFont="1" applyFill="1" applyBorder="1" applyAlignment="1">
      <alignment horizontal="center" vertical="center" wrapText="1"/>
      <protection/>
    </xf>
    <xf numFmtId="190" fontId="65" fillId="0" borderId="11" xfId="52" applyNumberFormat="1" applyFont="1" applyBorder="1" applyAlignment="1">
      <alignment horizontal="center" vertical="center" wrapText="1"/>
      <protection/>
    </xf>
    <xf numFmtId="190" fontId="65" fillId="0" borderId="12" xfId="52" applyNumberFormat="1" applyFont="1" applyBorder="1" applyAlignment="1">
      <alignment horizontal="center" vertical="center" wrapText="1"/>
      <protection/>
    </xf>
    <xf numFmtId="191" fontId="65" fillId="0" borderId="10" xfId="52" applyNumberFormat="1" applyFont="1" applyBorder="1" applyAlignment="1">
      <alignment horizontal="center" vertical="center" wrapText="1"/>
      <protection/>
    </xf>
    <xf numFmtId="3" fontId="61" fillId="33" borderId="10" xfId="52" applyNumberFormat="1" applyFont="1" applyFill="1" applyBorder="1" applyAlignment="1">
      <alignment horizontal="center" vertical="center" wrapText="1"/>
      <protection/>
    </xf>
    <xf numFmtId="0" fontId="61" fillId="0" borderId="13" xfId="52" applyFont="1" applyBorder="1" applyAlignment="1">
      <alignment horizontal="center" vertical="center" wrapText="1"/>
      <protection/>
    </xf>
    <xf numFmtId="0" fontId="61" fillId="33" borderId="10" xfId="52" applyFont="1" applyFill="1" applyBorder="1" applyAlignment="1">
      <alignment horizontal="center" vertical="center" wrapText="1"/>
      <protection/>
    </xf>
    <xf numFmtId="191" fontId="61" fillId="33" borderId="10" xfId="52" applyNumberFormat="1" applyFont="1" applyFill="1" applyBorder="1" applyAlignment="1">
      <alignment horizontal="center" vertical="center" wrapText="1"/>
      <protection/>
    </xf>
    <xf numFmtId="0" fontId="61" fillId="33" borderId="10" xfId="52" applyFont="1" applyFill="1" applyBorder="1" applyAlignment="1">
      <alignment horizontal="left" vertical="top" wrapText="1"/>
      <protection/>
    </xf>
    <xf numFmtId="0" fontId="61" fillId="33" borderId="0" xfId="52" applyFont="1" applyFill="1" applyAlignment="1">
      <alignment horizontal="center" vertical="center" wrapText="1"/>
      <protection/>
    </xf>
    <xf numFmtId="3" fontId="61" fillId="0" borderId="11" xfId="52" applyNumberFormat="1" applyFont="1" applyBorder="1" applyAlignment="1">
      <alignment horizontal="center" vertical="center" wrapText="1"/>
      <protection/>
    </xf>
    <xf numFmtId="3" fontId="61" fillId="0" borderId="12" xfId="52" applyNumberFormat="1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left" vertical="top" wrapText="1"/>
      <protection/>
    </xf>
    <xf numFmtId="0" fontId="65" fillId="0" borderId="11" xfId="52" applyFont="1" applyBorder="1" applyAlignment="1">
      <alignment horizontal="center" vertical="center" wrapText="1"/>
      <protection/>
    </xf>
    <xf numFmtId="191" fontId="61" fillId="33" borderId="11" xfId="52" applyNumberFormat="1" applyFont="1" applyFill="1" applyBorder="1" applyAlignment="1">
      <alignment horizontal="center" vertical="center" wrapText="1"/>
      <protection/>
    </xf>
    <xf numFmtId="191" fontId="61" fillId="33" borderId="12" xfId="52" applyNumberFormat="1" applyFont="1" applyFill="1" applyBorder="1" applyAlignment="1">
      <alignment horizontal="center" vertical="center" wrapText="1"/>
      <protection/>
    </xf>
    <xf numFmtId="191" fontId="61" fillId="0" borderId="11" xfId="52" applyNumberFormat="1" applyFont="1" applyBorder="1" applyAlignment="1">
      <alignment horizontal="center" vertical="center" wrapText="1"/>
      <protection/>
    </xf>
    <xf numFmtId="191" fontId="61" fillId="0" borderId="12" xfId="52" applyNumberFormat="1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 wrapText="1"/>
      <protection/>
    </xf>
    <xf numFmtId="191" fontId="61" fillId="0" borderId="14" xfId="52" applyNumberFormat="1" applyFont="1" applyBorder="1" applyAlignment="1">
      <alignment horizontal="center" vertical="center" wrapText="1"/>
      <protection/>
    </xf>
    <xf numFmtId="4" fontId="61" fillId="0" borderId="10" xfId="0" applyNumberFormat="1" applyFont="1" applyBorder="1" applyAlignment="1">
      <alignment horizontal="center" vertical="center" wrapText="1"/>
    </xf>
    <xf numFmtId="191" fontId="65" fillId="33" borderId="10" xfId="52" applyNumberFormat="1" applyFont="1" applyFill="1" applyBorder="1" applyAlignment="1">
      <alignment horizontal="center" vertical="center" wrapText="1"/>
      <protection/>
    </xf>
    <xf numFmtId="0" fontId="65" fillId="0" borderId="15" xfId="52" applyFont="1" applyBorder="1" applyAlignment="1">
      <alignment vertical="center" wrapText="1"/>
      <protection/>
    </xf>
    <xf numFmtId="0" fontId="65" fillId="0" borderId="14" xfId="52" applyFont="1" applyBorder="1" applyAlignment="1">
      <alignment horizontal="center" vertical="center" wrapText="1"/>
      <protection/>
    </xf>
    <xf numFmtId="49" fontId="65" fillId="0" borderId="10" xfId="52" applyNumberFormat="1" applyFont="1" applyBorder="1" applyAlignment="1">
      <alignment horizontal="center" vertical="center" wrapText="1"/>
      <protection/>
    </xf>
    <xf numFmtId="191" fontId="65" fillId="0" borderId="0" xfId="52" applyNumberFormat="1" applyFont="1" applyAlignment="1">
      <alignment horizontal="center" vertical="center" wrapText="1"/>
      <protection/>
    </xf>
    <xf numFmtId="3" fontId="61" fillId="0" borderId="14" xfId="52" applyNumberFormat="1" applyFont="1" applyBorder="1" applyAlignment="1">
      <alignment horizontal="center" vertical="center" wrapText="1"/>
      <protection/>
    </xf>
    <xf numFmtId="49" fontId="61" fillId="0" borderId="14" xfId="52" applyNumberFormat="1" applyFont="1" applyBorder="1" applyAlignment="1">
      <alignment horizontal="center" vertical="center" wrapText="1"/>
      <protection/>
    </xf>
    <xf numFmtId="49" fontId="65" fillId="0" borderId="16" xfId="52" applyNumberFormat="1" applyFont="1" applyBorder="1" applyAlignment="1">
      <alignment horizontal="center" vertical="center" wrapText="1"/>
      <protection/>
    </xf>
    <xf numFmtId="0" fontId="65" fillId="0" borderId="17" xfId="52" applyFont="1" applyBorder="1" applyAlignment="1">
      <alignment horizontal="center" vertical="center" wrapText="1"/>
      <protection/>
    </xf>
    <xf numFmtId="0" fontId="66" fillId="0" borderId="0" xfId="52" applyFont="1" applyAlignment="1">
      <alignment horizontal="center" vertical="center" wrapText="1"/>
      <protection/>
    </xf>
    <xf numFmtId="0" fontId="65" fillId="0" borderId="17" xfId="52" applyNumberFormat="1" applyFont="1" applyBorder="1" applyAlignment="1">
      <alignment horizontal="center" vertical="center" wrapText="1"/>
      <protection/>
    </xf>
    <xf numFmtId="49" fontId="61" fillId="0" borderId="10" xfId="52" applyNumberFormat="1" applyFont="1" applyBorder="1" applyAlignment="1">
      <alignment horizontal="center" vertical="center" wrapText="1"/>
      <protection/>
    </xf>
    <xf numFmtId="4" fontId="61" fillId="0" borderId="10" xfId="52" applyNumberFormat="1" applyFont="1" applyBorder="1" applyAlignment="1">
      <alignment horizontal="center" vertical="center" wrapText="1"/>
      <protection/>
    </xf>
    <xf numFmtId="0" fontId="65" fillId="0" borderId="16" xfId="52" applyFont="1" applyBorder="1" applyAlignment="1">
      <alignment horizontal="center" vertical="center" wrapText="1"/>
      <protection/>
    </xf>
    <xf numFmtId="191" fontId="65" fillId="33" borderId="16" xfId="52" applyNumberFormat="1" applyFont="1" applyFill="1" applyBorder="1" applyAlignment="1">
      <alignment horizontal="center" vertical="center" wrapText="1"/>
      <protection/>
    </xf>
    <xf numFmtId="191" fontId="65" fillId="0" borderId="16" xfId="52" applyNumberFormat="1" applyFont="1" applyBorder="1" applyAlignment="1">
      <alignment horizontal="center" vertical="center" wrapText="1"/>
      <protection/>
    </xf>
    <xf numFmtId="0" fontId="67" fillId="0" borderId="0" xfId="52" applyFont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 wrapText="1"/>
      <protection/>
    </xf>
    <xf numFmtId="3" fontId="68" fillId="0" borderId="14" xfId="52" applyNumberFormat="1" applyFont="1" applyBorder="1" applyAlignment="1">
      <alignment horizontal="center" vertical="center" wrapText="1"/>
      <protection/>
    </xf>
    <xf numFmtId="49" fontId="68" fillId="0" borderId="14" xfId="52" applyNumberFormat="1" applyFont="1" applyBorder="1" applyAlignment="1">
      <alignment horizontal="center" vertical="center" wrapText="1"/>
      <protection/>
    </xf>
    <xf numFmtId="191" fontId="68" fillId="0" borderId="14" xfId="52" applyNumberFormat="1" applyFont="1" applyBorder="1" applyAlignment="1">
      <alignment horizontal="center" vertical="center" wrapText="1"/>
      <protection/>
    </xf>
    <xf numFmtId="4" fontId="68" fillId="0" borderId="14" xfId="52" applyNumberFormat="1" applyFont="1" applyBorder="1" applyAlignment="1">
      <alignment horizontal="center" vertical="center" wrapText="1"/>
      <protection/>
    </xf>
    <xf numFmtId="191" fontId="61" fillId="0" borderId="15" xfId="52" applyNumberFormat="1" applyFont="1" applyBorder="1" applyAlignment="1">
      <alignment horizontal="center" vertical="center" wrapText="1"/>
      <protection/>
    </xf>
    <xf numFmtId="191" fontId="65" fillId="0" borderId="15" xfId="52" applyNumberFormat="1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191" fontId="65" fillId="0" borderId="12" xfId="52" applyNumberFormat="1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vertical="center" wrapText="1"/>
    </xf>
    <xf numFmtId="0" fontId="61" fillId="0" borderId="0" xfId="52" applyFont="1">
      <alignment/>
      <protection/>
    </xf>
    <xf numFmtId="0" fontId="69" fillId="0" borderId="0" xfId="52" applyFont="1">
      <alignment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91" fontId="2" fillId="33" borderId="18" xfId="52" applyNumberFormat="1" applyFont="1" applyFill="1" applyBorder="1" applyAlignment="1">
      <alignment vertical="center" wrapText="1"/>
      <protection/>
    </xf>
    <xf numFmtId="191" fontId="2" fillId="33" borderId="19" xfId="52" applyNumberFormat="1" applyFont="1" applyFill="1" applyBorder="1" applyAlignment="1">
      <alignment vertical="center" wrapText="1"/>
      <protection/>
    </xf>
    <xf numFmtId="191" fontId="2" fillId="33" borderId="13" xfId="52" applyNumberFormat="1" applyFont="1" applyFill="1" applyBorder="1" applyAlignment="1">
      <alignment vertical="center" wrapText="1"/>
      <protection/>
    </xf>
    <xf numFmtId="191" fontId="2" fillId="33" borderId="0" xfId="52" applyNumberFormat="1" applyFont="1" applyFill="1" applyBorder="1" applyAlignment="1">
      <alignment vertical="center" wrapText="1"/>
      <protection/>
    </xf>
    <xf numFmtId="191" fontId="2" fillId="33" borderId="20" xfId="52" applyNumberFormat="1" applyFont="1" applyFill="1" applyBorder="1" applyAlignment="1">
      <alignment vertical="center" wrapText="1"/>
      <protection/>
    </xf>
    <xf numFmtId="191" fontId="2" fillId="33" borderId="21" xfId="52" applyNumberFormat="1" applyFont="1" applyFill="1" applyBorder="1" applyAlignment="1">
      <alignment vertical="center" wrapText="1"/>
      <protection/>
    </xf>
    <xf numFmtId="191" fontId="7" fillId="0" borderId="10" xfId="52" applyNumberFormat="1" applyFont="1" applyFill="1" applyBorder="1" applyAlignment="1">
      <alignment vertical="center" wrapText="1"/>
      <protection/>
    </xf>
    <xf numFmtId="191" fontId="7" fillId="0" borderId="10" xfId="52" applyNumberFormat="1" applyFont="1" applyFill="1" applyBorder="1" applyAlignment="1">
      <alignment horizontal="center" vertical="center" wrapText="1"/>
      <protection/>
    </xf>
    <xf numFmtId="191" fontId="6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191" fontId="6" fillId="0" borderId="10" xfId="52" applyNumberFormat="1" applyFont="1" applyFill="1" applyBorder="1" applyAlignment="1">
      <alignment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191" fontId="7" fillId="0" borderId="16" xfId="52" applyNumberFormat="1" applyFont="1" applyFill="1" applyBorder="1" applyAlignment="1">
      <alignment vertical="center" wrapText="1"/>
      <protection/>
    </xf>
    <xf numFmtId="191" fontId="7" fillId="0" borderId="16" xfId="52" applyNumberFormat="1" applyFont="1" applyFill="1" applyBorder="1" applyAlignment="1">
      <alignment horizontal="center" vertical="center" wrapText="1"/>
      <protection/>
    </xf>
    <xf numFmtId="191" fontId="7" fillId="0" borderId="22" xfId="52" applyNumberFormat="1" applyFont="1" applyFill="1" applyBorder="1" applyAlignment="1">
      <alignment vertical="center" wrapText="1"/>
      <protection/>
    </xf>
    <xf numFmtId="191" fontId="7" fillId="0" borderId="22" xfId="52" applyNumberFormat="1" applyFont="1" applyFill="1" applyBorder="1" applyAlignment="1">
      <alignment horizontal="center" vertical="center" wrapText="1"/>
      <protection/>
    </xf>
    <xf numFmtId="191" fontId="7" fillId="0" borderId="23" xfId="52" applyNumberFormat="1" applyFont="1" applyFill="1" applyBorder="1" applyAlignment="1">
      <alignment horizontal="center" vertical="center" wrapText="1"/>
      <protection/>
    </xf>
    <xf numFmtId="191" fontId="6" fillId="0" borderId="24" xfId="52" applyNumberFormat="1" applyFont="1" applyFill="1" applyBorder="1" applyAlignment="1">
      <alignment horizontal="center" vertical="center" wrapText="1"/>
      <protection/>
    </xf>
    <xf numFmtId="192" fontId="6" fillId="0" borderId="10" xfId="52" applyNumberFormat="1" applyFont="1" applyFill="1" applyBorder="1" applyAlignment="1">
      <alignment horizontal="center" vertical="center" wrapText="1"/>
      <protection/>
    </xf>
    <xf numFmtId="191" fontId="6" fillId="0" borderId="25" xfId="52" applyNumberFormat="1" applyFont="1" applyFill="1" applyBorder="1" applyAlignment="1">
      <alignment vertical="center" wrapText="1"/>
      <protection/>
    </xf>
    <xf numFmtId="191" fontId="6" fillId="0" borderId="25" xfId="52" applyNumberFormat="1" applyFont="1" applyFill="1" applyBorder="1" applyAlignment="1">
      <alignment horizontal="center" vertical="center" wrapText="1"/>
      <protection/>
    </xf>
    <xf numFmtId="4" fontId="6" fillId="0" borderId="25" xfId="52" applyNumberFormat="1" applyFont="1" applyFill="1" applyBorder="1" applyAlignment="1">
      <alignment horizontal="center" vertical="center" wrapText="1"/>
      <protection/>
    </xf>
    <xf numFmtId="192" fontId="6" fillId="0" borderId="25" xfId="52" applyNumberFormat="1" applyFont="1" applyFill="1" applyBorder="1" applyAlignment="1">
      <alignment horizontal="center" vertical="center" wrapText="1"/>
      <protection/>
    </xf>
    <xf numFmtId="191" fontId="6" fillId="0" borderId="26" xfId="52" applyNumberFormat="1" applyFont="1" applyFill="1" applyBorder="1" applyAlignment="1">
      <alignment horizontal="center" vertical="center" wrapText="1"/>
      <protection/>
    </xf>
    <xf numFmtId="191" fontId="7" fillId="0" borderId="14" xfId="52" applyNumberFormat="1" applyFont="1" applyFill="1" applyBorder="1" applyAlignment="1">
      <alignment vertical="center" wrapText="1"/>
      <protection/>
    </xf>
    <xf numFmtId="191" fontId="7" fillId="0" borderId="14" xfId="52" applyNumberFormat="1" applyFont="1" applyFill="1" applyBorder="1" applyAlignment="1">
      <alignment horizontal="center" vertical="center" wrapText="1"/>
      <protection/>
    </xf>
    <xf numFmtId="192" fontId="7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1" xfId="52" applyFont="1" applyBorder="1" applyAlignment="1">
      <alignment horizontal="center" vertical="center" wrapText="1"/>
      <protection/>
    </xf>
    <xf numFmtId="0" fontId="61" fillId="0" borderId="12" xfId="52" applyFont="1" applyBorder="1" applyAlignment="1">
      <alignment horizontal="center" vertical="center" wrapText="1"/>
      <protection/>
    </xf>
    <xf numFmtId="0" fontId="65" fillId="0" borderId="15" xfId="52" applyFont="1" applyBorder="1" applyAlignment="1">
      <alignment horizontal="center" vertical="center" wrapText="1"/>
      <protection/>
    </xf>
    <xf numFmtId="0" fontId="65" fillId="0" borderId="11" xfId="52" applyFont="1" applyBorder="1" applyAlignment="1">
      <alignment horizontal="center" vertical="center" wrapText="1"/>
      <protection/>
    </xf>
    <xf numFmtId="0" fontId="65" fillId="0" borderId="12" xfId="52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1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91" fontId="61" fillId="0" borderId="15" xfId="52" applyNumberFormat="1" applyFont="1" applyBorder="1" applyAlignment="1">
      <alignment horizontal="center" vertical="center" wrapText="1"/>
      <protection/>
    </xf>
    <xf numFmtId="191" fontId="61" fillId="0" borderId="11" xfId="52" applyNumberFormat="1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70" fillId="0" borderId="0" xfId="52" applyFont="1" applyAlignment="1">
      <alignment horizontal="left" vertical="center" wrapText="1"/>
      <protection/>
    </xf>
    <xf numFmtId="191" fontId="61" fillId="0" borderId="16" xfId="52" applyNumberFormat="1" applyFont="1" applyBorder="1" applyAlignment="1">
      <alignment horizontal="center" vertical="center" wrapText="1"/>
      <protection/>
    </xf>
    <xf numFmtId="191" fontId="61" fillId="0" borderId="14" xfId="52" applyNumberFormat="1" applyFont="1" applyBorder="1" applyAlignment="1">
      <alignment horizontal="center" vertical="center" wrapText="1"/>
      <protection/>
    </xf>
    <xf numFmtId="191" fontId="65" fillId="0" borderId="10" xfId="52" applyNumberFormat="1" applyFont="1" applyBorder="1" applyAlignment="1">
      <alignment horizontal="center" vertical="center" wrapText="1"/>
      <protection/>
    </xf>
    <xf numFmtId="0" fontId="65" fillId="0" borderId="16" xfId="52" applyFont="1" applyBorder="1" applyAlignment="1">
      <alignment horizontal="center" vertical="center" wrapText="1"/>
      <protection/>
    </xf>
    <xf numFmtId="0" fontId="65" fillId="0" borderId="17" xfId="52" applyFont="1" applyBorder="1" applyAlignment="1">
      <alignment horizontal="center" vertical="center" wrapText="1"/>
      <protection/>
    </xf>
    <xf numFmtId="0" fontId="65" fillId="0" borderId="14" xfId="52" applyFont="1" applyBorder="1" applyAlignment="1">
      <alignment horizontal="center" vertical="center" wrapText="1"/>
      <protection/>
    </xf>
    <xf numFmtId="0" fontId="61" fillId="33" borderId="15" xfId="52" applyFont="1" applyFill="1" applyBorder="1" applyAlignment="1">
      <alignment horizontal="center" vertical="center" wrapText="1"/>
      <protection/>
    </xf>
    <xf numFmtId="0" fontId="61" fillId="33" borderId="11" xfId="52" applyFont="1" applyFill="1" applyBorder="1" applyAlignment="1">
      <alignment horizontal="center" vertical="center" wrapText="1"/>
      <protection/>
    </xf>
    <xf numFmtId="0" fontId="61" fillId="33" borderId="12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1" fontId="61" fillId="0" borderId="12" xfId="52" applyNumberFormat="1" applyFont="1" applyBorder="1" applyAlignment="1">
      <alignment horizontal="center" vertical="center" wrapText="1"/>
      <protection/>
    </xf>
    <xf numFmtId="191" fontId="61" fillId="0" borderId="10" xfId="52" applyNumberFormat="1" applyFont="1" applyBorder="1" applyAlignment="1">
      <alignment horizontal="center" vertical="center" wrapText="1"/>
      <protection/>
    </xf>
    <xf numFmtId="191" fontId="65" fillId="0" borderId="15" xfId="52" applyNumberFormat="1" applyFont="1" applyBorder="1" applyAlignment="1">
      <alignment horizontal="center" vertical="center" wrapText="1"/>
      <protection/>
    </xf>
    <xf numFmtId="191" fontId="65" fillId="0" borderId="12" xfId="52" applyNumberFormat="1" applyFont="1" applyBorder="1" applyAlignment="1">
      <alignment horizontal="center" vertical="center" wrapText="1"/>
      <protection/>
    </xf>
    <xf numFmtId="0" fontId="65" fillId="0" borderId="0" xfId="52" applyFont="1" applyAlignment="1">
      <alignment horizontal="center" vertical="center" wrapText="1"/>
      <protection/>
    </xf>
    <xf numFmtId="191" fontId="65" fillId="0" borderId="18" xfId="52" applyNumberFormat="1" applyFont="1" applyBorder="1" applyAlignment="1">
      <alignment horizontal="center" vertical="center" wrapText="1"/>
      <protection/>
    </xf>
    <xf numFmtId="191" fontId="65" fillId="0" borderId="27" xfId="52" applyNumberFormat="1" applyFont="1" applyBorder="1" applyAlignment="1">
      <alignment horizontal="center" vertical="center" wrapText="1"/>
      <protection/>
    </xf>
    <xf numFmtId="191" fontId="68" fillId="0" borderId="20" xfId="52" applyNumberFormat="1" applyFont="1" applyBorder="1" applyAlignment="1">
      <alignment horizontal="center" vertical="center" wrapText="1"/>
      <protection/>
    </xf>
    <xf numFmtId="191" fontId="68" fillId="0" borderId="28" xfId="52" applyNumberFormat="1" applyFont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vertical="center" wrapText="1"/>
      <protection/>
    </xf>
    <xf numFmtId="0" fontId="7" fillId="33" borderId="17" xfId="52" applyFont="1" applyFill="1" applyBorder="1" applyAlignment="1">
      <alignment vertical="center" wrapText="1"/>
      <protection/>
    </xf>
    <xf numFmtId="0" fontId="7" fillId="33" borderId="14" xfId="52" applyFont="1" applyFill="1" applyBorder="1" applyAlignment="1">
      <alignment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191" fontId="2" fillId="33" borderId="18" xfId="52" applyNumberFormat="1" applyFont="1" applyFill="1" applyBorder="1" applyAlignment="1">
      <alignment horizontal="center" vertical="center" wrapText="1"/>
      <protection/>
    </xf>
    <xf numFmtId="191" fontId="2" fillId="33" borderId="13" xfId="52" applyNumberFormat="1" applyFont="1" applyFill="1" applyBorder="1" applyAlignment="1">
      <alignment horizontal="center" vertical="center" wrapText="1"/>
      <protection/>
    </xf>
    <xf numFmtId="191" fontId="2" fillId="33" borderId="20" xfId="52" applyNumberFormat="1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horizontal="center" vertical="center" wrapText="1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textRotation="90" wrapText="1"/>
      <protection/>
    </xf>
    <xf numFmtId="0" fontId="6" fillId="0" borderId="31" xfId="52" applyFont="1" applyBorder="1" applyAlignment="1">
      <alignment horizontal="center" vertical="center" textRotation="90" wrapText="1"/>
      <protection/>
    </xf>
    <xf numFmtId="0" fontId="6" fillId="0" borderId="28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5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6" xfId="52" applyFont="1" applyBorder="1" applyAlignment="1">
      <alignment horizontal="center" vertical="center" textRotation="90" wrapText="1"/>
      <protection/>
    </xf>
    <xf numFmtId="0" fontId="6" fillId="0" borderId="17" xfId="52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\AppData\Local\Temp\&#1060;&#1054;&#1056;&#1052;&#1067;%201%20&#1082;%20&#1086;&#1090;&#1095;&#1077;&#1090;&#1091;_&#1087;&#1088;&#1086;&#1075;&#1088;&#1072;&#1084;&#1084;&#1072;%20&#1084;&#1086;&#1085;&#1080;&#1090;&#1086;&#1088;&#1080;&#1085;&#1075;%202016&#1075;%20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58">
          <cell r="D58">
            <v>103485</v>
          </cell>
        </row>
        <row r="70">
          <cell r="D70">
            <v>810000</v>
          </cell>
        </row>
        <row r="82">
          <cell r="D82">
            <v>67738500</v>
          </cell>
        </row>
        <row r="124">
          <cell r="D124">
            <v>16357.547999999999</v>
          </cell>
        </row>
        <row r="136">
          <cell r="D136">
            <v>511784.08230787504</v>
          </cell>
        </row>
        <row r="142">
          <cell r="D142">
            <v>288544.49999999994</v>
          </cell>
        </row>
        <row r="154">
          <cell r="D154">
            <v>72445.3</v>
          </cell>
        </row>
        <row r="166">
          <cell r="D166">
            <v>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 "/>
      <sheetName val="Лист4"/>
      <sheetName val="Лист5"/>
      <sheetName val="Лист6"/>
      <sheetName val="Лист7"/>
    </sheetNames>
    <sheetDataSet>
      <sheetData sheetId="0">
        <row r="19">
          <cell r="I19">
            <v>280</v>
          </cell>
          <cell r="J19">
            <v>195</v>
          </cell>
          <cell r="L19">
            <v>195</v>
          </cell>
        </row>
        <row r="22">
          <cell r="I22">
            <v>300</v>
          </cell>
          <cell r="J22">
            <v>475</v>
          </cell>
        </row>
        <row r="25">
          <cell r="I25">
            <v>1</v>
          </cell>
          <cell r="J25">
            <v>203</v>
          </cell>
          <cell r="L25">
            <v>190.7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view="pageBreakPreview" zoomScaleSheetLayoutView="100" zoomScalePageLayoutView="138" workbookViewId="0" topLeftCell="A1">
      <selection activeCell="A1" sqref="A1:Q1"/>
    </sheetView>
  </sheetViews>
  <sheetFormatPr defaultColWidth="9.140625" defaultRowHeight="12.75"/>
  <cols>
    <col min="1" max="1" width="4.00390625" style="22" customWidth="1"/>
    <col min="2" max="2" width="27.28125" style="22" customWidth="1"/>
    <col min="3" max="3" width="22.57421875" style="22" customWidth="1"/>
    <col min="4" max="4" width="9.8515625" style="22" customWidth="1"/>
    <col min="5" max="5" width="8.57421875" style="22" customWidth="1"/>
    <col min="6" max="7" width="8.28125" style="22" customWidth="1"/>
    <col min="8" max="8" width="8.7109375" style="22" customWidth="1"/>
    <col min="9" max="9" width="11.28125" style="22" customWidth="1"/>
    <col min="10" max="10" width="12.57421875" style="22" customWidth="1"/>
    <col min="11" max="11" width="1.8515625" style="22" hidden="1" customWidth="1"/>
    <col min="12" max="12" width="10.421875" style="22" customWidth="1"/>
    <col min="13" max="14" width="7.7109375" style="22" customWidth="1"/>
    <col min="15" max="15" width="8.8515625" style="22" customWidth="1"/>
    <col min="16" max="16" width="7.7109375" style="22" customWidth="1"/>
    <col min="17" max="17" width="7.8515625" style="23" customWidth="1"/>
    <col min="18" max="18" width="9.140625" style="22" customWidth="1"/>
    <col min="19" max="19" width="10.57421875" style="22" bestFit="1" customWidth="1"/>
    <col min="20" max="16384" width="9.140625" style="22" customWidth="1"/>
  </cols>
  <sheetData>
    <row r="1" spans="1:17" ht="42.75" customHeight="1">
      <c r="A1" s="163" t="s">
        <v>259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" customFormat="1" ht="24.75" customHeight="1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="1" customFormat="1" ht="9.75">
      <c r="Q3" s="4"/>
    </row>
    <row r="4" spans="1:17" s="3" customFormat="1" ht="26.25" customHeight="1">
      <c r="A4" s="165" t="s">
        <v>0</v>
      </c>
      <c r="B4" s="165" t="s">
        <v>1</v>
      </c>
      <c r="C4" s="166" t="s">
        <v>115</v>
      </c>
      <c r="D4" s="166" t="s">
        <v>17</v>
      </c>
      <c r="E4" s="165" t="s">
        <v>18</v>
      </c>
      <c r="F4" s="165"/>
      <c r="G4" s="165" t="s">
        <v>21</v>
      </c>
      <c r="H4" s="165"/>
      <c r="I4" s="165" t="s">
        <v>22</v>
      </c>
      <c r="J4" s="165"/>
      <c r="K4" s="165"/>
      <c r="L4" s="165"/>
      <c r="M4" s="165"/>
      <c r="N4" s="165"/>
      <c r="O4" s="168" t="s">
        <v>23</v>
      </c>
      <c r="P4" s="168"/>
      <c r="Q4" s="169"/>
    </row>
    <row r="5" spans="1:17" s="3" customFormat="1" ht="45.75" customHeight="1">
      <c r="A5" s="165"/>
      <c r="B5" s="165"/>
      <c r="C5" s="167"/>
      <c r="D5" s="167"/>
      <c r="E5" s="119" t="s">
        <v>19</v>
      </c>
      <c r="F5" s="119" t="s">
        <v>20</v>
      </c>
      <c r="G5" s="119" t="s">
        <v>19</v>
      </c>
      <c r="H5" s="119" t="s">
        <v>20</v>
      </c>
      <c r="I5" s="119" t="s">
        <v>24</v>
      </c>
      <c r="J5" s="119" t="s">
        <v>25</v>
      </c>
      <c r="K5" s="119"/>
      <c r="L5" s="119" t="s">
        <v>26</v>
      </c>
      <c r="M5" s="119" t="s">
        <v>27</v>
      </c>
      <c r="N5" s="119" t="s">
        <v>28</v>
      </c>
      <c r="O5" s="120" t="s">
        <v>29</v>
      </c>
      <c r="P5" s="119" t="s">
        <v>30</v>
      </c>
      <c r="Q5" s="122" t="s">
        <v>31</v>
      </c>
    </row>
    <row r="6" spans="1:17" s="3" customFormat="1" ht="12.75" customHeight="1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  <c r="K6" s="119"/>
      <c r="L6" s="119">
        <v>11</v>
      </c>
      <c r="M6" s="119">
        <v>12</v>
      </c>
      <c r="N6" s="119">
        <v>13</v>
      </c>
      <c r="O6" s="120">
        <v>14</v>
      </c>
      <c r="P6" s="119">
        <v>15</v>
      </c>
      <c r="Q6" s="122">
        <v>16</v>
      </c>
    </row>
    <row r="7" spans="1:17" s="20" customFormat="1" ht="54" customHeight="1">
      <c r="A7" s="119"/>
      <c r="B7" s="119" t="s">
        <v>93</v>
      </c>
      <c r="C7" s="119"/>
      <c r="D7" s="121" t="s">
        <v>32</v>
      </c>
      <c r="E7" s="121" t="s">
        <v>32</v>
      </c>
      <c r="F7" s="121" t="s">
        <v>32</v>
      </c>
      <c r="G7" s="121" t="s">
        <v>32</v>
      </c>
      <c r="H7" s="121" t="s">
        <v>32</v>
      </c>
      <c r="I7" s="123">
        <f>I8+I18</f>
        <v>282441.5</v>
      </c>
      <c r="J7" s="124">
        <f>J8+J18</f>
        <v>269415.67</v>
      </c>
      <c r="K7" s="125">
        <f>K8+K18</f>
        <v>0</v>
      </c>
      <c r="L7" s="124">
        <f>L8+L18</f>
        <v>266537.07</v>
      </c>
      <c r="M7" s="126">
        <f aca="true" t="shared" si="0" ref="M7:M26">L7/I7*100</f>
        <v>94.36894719791532</v>
      </c>
      <c r="N7" s="126">
        <f aca="true" t="shared" si="1" ref="N7:N26">L7/J7*100</f>
        <v>98.93153950547867</v>
      </c>
      <c r="O7" s="125">
        <f>O8+O18</f>
        <v>21240.399999999998</v>
      </c>
      <c r="P7" s="125">
        <f>P8+P18</f>
        <v>21240.399999999998</v>
      </c>
      <c r="Q7" s="126">
        <f>P7/O7*100</f>
        <v>100</v>
      </c>
    </row>
    <row r="8" spans="1:17" s="20" customFormat="1" ht="33" customHeight="1">
      <c r="A8" s="119"/>
      <c r="B8" s="119" t="s">
        <v>116</v>
      </c>
      <c r="C8" s="119"/>
      <c r="D8" s="121" t="s">
        <v>32</v>
      </c>
      <c r="E8" s="121" t="s">
        <v>32</v>
      </c>
      <c r="F8" s="121" t="s">
        <v>32</v>
      </c>
      <c r="G8" s="121" t="s">
        <v>32</v>
      </c>
      <c r="H8" s="121" t="s">
        <v>32</v>
      </c>
      <c r="I8" s="125">
        <f>I9+I10+I11+I12+I13+I14+I15+I16+I17</f>
        <v>256668.5</v>
      </c>
      <c r="J8" s="125">
        <f>J9+J10+J11+J12+J13+J14+J15+J16+J17</f>
        <v>245046.66999999998</v>
      </c>
      <c r="K8" s="125">
        <f>K9+K10+K11+K12+K13+K14+K15+K16+K17</f>
        <v>0</v>
      </c>
      <c r="L8" s="125">
        <f>L9+L10+L11+L12+L13+L14+L15+L16+L17</f>
        <v>245046.66999999998</v>
      </c>
      <c r="M8" s="126">
        <f t="shared" si="0"/>
        <v>95.47204662823836</v>
      </c>
      <c r="N8" s="126">
        <f t="shared" si="1"/>
        <v>100</v>
      </c>
      <c r="O8" s="125">
        <f>O10+O11+O12+O13+O14+O15+O16+O17</f>
        <v>4489</v>
      </c>
      <c r="P8" s="125">
        <f>P10+P11+P12+P13+P14+P15+P16+P17</f>
        <v>4489</v>
      </c>
      <c r="Q8" s="126">
        <f>P8/O8*100</f>
        <v>100</v>
      </c>
    </row>
    <row r="9" spans="1:17" s="42" customFormat="1" ht="84" customHeight="1">
      <c r="A9" s="127"/>
      <c r="B9" s="127" t="s">
        <v>227</v>
      </c>
      <c r="C9" s="127"/>
      <c r="D9" s="121" t="s">
        <v>32</v>
      </c>
      <c r="E9" s="121" t="s">
        <v>32</v>
      </c>
      <c r="F9" s="121" t="s">
        <v>32</v>
      </c>
      <c r="G9" s="121" t="s">
        <v>32</v>
      </c>
      <c r="H9" s="121" t="s">
        <v>32</v>
      </c>
      <c r="I9" s="126">
        <v>5974.6</v>
      </c>
      <c r="J9" s="126">
        <v>5357.95</v>
      </c>
      <c r="K9" s="126"/>
      <c r="L9" s="126">
        <v>5357.95</v>
      </c>
      <c r="M9" s="126">
        <f t="shared" si="0"/>
        <v>89.6788069494192</v>
      </c>
      <c r="N9" s="126">
        <f t="shared" si="1"/>
        <v>100</v>
      </c>
      <c r="O9" s="126">
        <v>0</v>
      </c>
      <c r="P9" s="126">
        <v>0</v>
      </c>
      <c r="Q9" s="126">
        <v>0</v>
      </c>
    </row>
    <row r="10" spans="1:17" s="45" customFormat="1" ht="105" customHeight="1">
      <c r="A10" s="119"/>
      <c r="B10" s="127" t="s">
        <v>117</v>
      </c>
      <c r="C10" s="127" t="s">
        <v>119</v>
      </c>
      <c r="D10" s="127" t="s">
        <v>125</v>
      </c>
      <c r="E10" s="128" t="s">
        <v>216</v>
      </c>
      <c r="F10" s="128" t="s">
        <v>217</v>
      </c>
      <c r="G10" s="128" t="s">
        <v>216</v>
      </c>
      <c r="H10" s="128" t="s">
        <v>217</v>
      </c>
      <c r="I10" s="126">
        <v>3622.2</v>
      </c>
      <c r="J10" s="126">
        <v>2502.72</v>
      </c>
      <c r="K10" s="126"/>
      <c r="L10" s="126">
        <v>2502.72</v>
      </c>
      <c r="M10" s="126">
        <f t="shared" si="0"/>
        <v>69.09392082160014</v>
      </c>
      <c r="N10" s="126">
        <f t="shared" si="1"/>
        <v>100</v>
      </c>
      <c r="O10" s="126">
        <v>0</v>
      </c>
      <c r="P10" s="126">
        <v>0</v>
      </c>
      <c r="Q10" s="126">
        <v>0</v>
      </c>
    </row>
    <row r="11" spans="1:17" s="45" customFormat="1" ht="83.25" customHeight="1">
      <c r="A11" s="119"/>
      <c r="B11" s="127" t="s">
        <v>118</v>
      </c>
      <c r="C11" s="127" t="s">
        <v>119</v>
      </c>
      <c r="D11" s="127" t="s">
        <v>125</v>
      </c>
      <c r="E11" s="128" t="s">
        <v>216</v>
      </c>
      <c r="F11" s="128" t="s">
        <v>217</v>
      </c>
      <c r="G11" s="128" t="s">
        <v>216</v>
      </c>
      <c r="H11" s="128" t="s">
        <v>217</v>
      </c>
      <c r="I11" s="126">
        <v>603.7</v>
      </c>
      <c r="J11" s="126">
        <v>0</v>
      </c>
      <c r="K11" s="126"/>
      <c r="L11" s="126">
        <v>0</v>
      </c>
      <c r="M11" s="126">
        <f t="shared" si="0"/>
        <v>0</v>
      </c>
      <c r="N11" s="126" t="e">
        <f t="shared" si="1"/>
        <v>#DIV/0!</v>
      </c>
      <c r="O11" s="126">
        <v>0</v>
      </c>
      <c r="P11" s="126">
        <v>0</v>
      </c>
      <c r="Q11" s="126">
        <v>0</v>
      </c>
    </row>
    <row r="12" spans="1:17" s="45" customFormat="1" ht="73.5" customHeight="1">
      <c r="A12" s="119"/>
      <c r="B12" s="127" t="s">
        <v>218</v>
      </c>
      <c r="C12" s="127" t="s">
        <v>120</v>
      </c>
      <c r="D12" s="127" t="s">
        <v>125</v>
      </c>
      <c r="E12" s="128" t="s">
        <v>216</v>
      </c>
      <c r="F12" s="128" t="s">
        <v>217</v>
      </c>
      <c r="G12" s="128" t="s">
        <v>216</v>
      </c>
      <c r="H12" s="128" t="s">
        <v>217</v>
      </c>
      <c r="I12" s="129">
        <v>8069</v>
      </c>
      <c r="J12" s="129">
        <v>6804</v>
      </c>
      <c r="K12" s="129"/>
      <c r="L12" s="129">
        <v>6804</v>
      </c>
      <c r="M12" s="126">
        <f t="shared" si="0"/>
        <v>84.32271656958731</v>
      </c>
      <c r="N12" s="126">
        <f t="shared" si="1"/>
        <v>100</v>
      </c>
      <c r="O12" s="126">
        <v>0</v>
      </c>
      <c r="P12" s="126">
        <v>0</v>
      </c>
      <c r="Q12" s="126">
        <v>0</v>
      </c>
    </row>
    <row r="13" spans="1:17" s="47" customFormat="1" ht="61.5" customHeight="1">
      <c r="A13" s="127"/>
      <c r="B13" s="127" t="s">
        <v>94</v>
      </c>
      <c r="C13" s="127" t="s">
        <v>96</v>
      </c>
      <c r="D13" s="127" t="s">
        <v>125</v>
      </c>
      <c r="E13" s="128" t="s">
        <v>216</v>
      </c>
      <c r="F13" s="128" t="s">
        <v>217</v>
      </c>
      <c r="G13" s="128" t="s">
        <v>216</v>
      </c>
      <c r="H13" s="128" t="s">
        <v>217</v>
      </c>
      <c r="I13" s="126">
        <v>9900</v>
      </c>
      <c r="J13" s="126">
        <v>4950</v>
      </c>
      <c r="K13" s="126"/>
      <c r="L13" s="126">
        <v>4950</v>
      </c>
      <c r="M13" s="126">
        <f t="shared" si="0"/>
        <v>50</v>
      </c>
      <c r="N13" s="126">
        <f t="shared" si="1"/>
        <v>100</v>
      </c>
      <c r="O13" s="126">
        <v>0</v>
      </c>
      <c r="P13" s="126">
        <v>0</v>
      </c>
      <c r="Q13" s="126">
        <v>0</v>
      </c>
    </row>
    <row r="14" spans="1:17" s="47" customFormat="1" ht="117" customHeight="1">
      <c r="A14" s="127"/>
      <c r="B14" s="127" t="s">
        <v>95</v>
      </c>
      <c r="C14" s="127" t="s">
        <v>121</v>
      </c>
      <c r="D14" s="127" t="s">
        <v>125</v>
      </c>
      <c r="E14" s="128" t="s">
        <v>216</v>
      </c>
      <c r="F14" s="128" t="s">
        <v>217</v>
      </c>
      <c r="G14" s="128" t="s">
        <v>216</v>
      </c>
      <c r="H14" s="128" t="s">
        <v>217</v>
      </c>
      <c r="I14" s="126">
        <v>4489</v>
      </c>
      <c r="J14" s="126">
        <v>4489</v>
      </c>
      <c r="K14" s="126"/>
      <c r="L14" s="126">
        <v>4489</v>
      </c>
      <c r="M14" s="126">
        <f t="shared" si="0"/>
        <v>100</v>
      </c>
      <c r="N14" s="126">
        <f t="shared" si="1"/>
        <v>100</v>
      </c>
      <c r="O14" s="126">
        <v>4489</v>
      </c>
      <c r="P14" s="126">
        <v>4489</v>
      </c>
      <c r="Q14" s="126">
        <f>P14/O14*100</f>
        <v>100</v>
      </c>
    </row>
    <row r="15" spans="1:17" s="47" customFormat="1" ht="66.75" customHeight="1">
      <c r="A15" s="127"/>
      <c r="B15" s="127" t="s">
        <v>97</v>
      </c>
      <c r="C15" s="127" t="s">
        <v>98</v>
      </c>
      <c r="D15" s="127" t="s">
        <v>125</v>
      </c>
      <c r="E15" s="128" t="s">
        <v>216</v>
      </c>
      <c r="F15" s="128" t="s">
        <v>217</v>
      </c>
      <c r="G15" s="128" t="s">
        <v>216</v>
      </c>
      <c r="H15" s="128" t="s">
        <v>217</v>
      </c>
      <c r="I15" s="126">
        <v>20000</v>
      </c>
      <c r="J15" s="126">
        <v>14053</v>
      </c>
      <c r="K15" s="126"/>
      <c r="L15" s="126">
        <v>14053</v>
      </c>
      <c r="M15" s="126">
        <f t="shared" si="0"/>
        <v>70.265</v>
      </c>
      <c r="N15" s="126">
        <f t="shared" si="1"/>
        <v>100</v>
      </c>
      <c r="O15" s="126">
        <v>0</v>
      </c>
      <c r="P15" s="126">
        <v>0</v>
      </c>
      <c r="Q15" s="126">
        <v>0</v>
      </c>
    </row>
    <row r="16" spans="1:17" s="47" customFormat="1" ht="152.25" customHeight="1">
      <c r="A16" s="127"/>
      <c r="B16" s="127" t="s">
        <v>99</v>
      </c>
      <c r="C16" s="127" t="s">
        <v>252</v>
      </c>
      <c r="D16" s="127" t="s">
        <v>125</v>
      </c>
      <c r="E16" s="128" t="s">
        <v>216</v>
      </c>
      <c r="F16" s="128" t="s">
        <v>217</v>
      </c>
      <c r="G16" s="128" t="s">
        <v>216</v>
      </c>
      <c r="H16" s="128" t="s">
        <v>217</v>
      </c>
      <c r="I16" s="126">
        <v>204000</v>
      </c>
      <c r="J16" s="126">
        <v>206890</v>
      </c>
      <c r="K16" s="126"/>
      <c r="L16" s="126">
        <v>206890</v>
      </c>
      <c r="M16" s="126">
        <f t="shared" si="0"/>
        <v>101.41666666666667</v>
      </c>
      <c r="N16" s="126">
        <f t="shared" si="1"/>
        <v>100</v>
      </c>
      <c r="O16" s="126">
        <v>0</v>
      </c>
      <c r="P16" s="126">
        <v>0</v>
      </c>
      <c r="Q16" s="126">
        <v>0</v>
      </c>
    </row>
    <row r="17" spans="1:17" s="47" customFormat="1" ht="119.25" customHeight="1">
      <c r="A17" s="127"/>
      <c r="B17" s="127" t="s">
        <v>100</v>
      </c>
      <c r="C17" s="127" t="s">
        <v>101</v>
      </c>
      <c r="D17" s="127" t="s">
        <v>125</v>
      </c>
      <c r="E17" s="128" t="s">
        <v>216</v>
      </c>
      <c r="F17" s="128" t="s">
        <v>217</v>
      </c>
      <c r="G17" s="128" t="s">
        <v>216</v>
      </c>
      <c r="H17" s="128" t="s">
        <v>217</v>
      </c>
      <c r="I17" s="126">
        <v>10</v>
      </c>
      <c r="J17" s="126">
        <v>0</v>
      </c>
      <c r="K17" s="126"/>
      <c r="L17" s="126">
        <v>0</v>
      </c>
      <c r="M17" s="126">
        <f t="shared" si="0"/>
        <v>0</v>
      </c>
      <c r="N17" s="126">
        <v>0</v>
      </c>
      <c r="O17" s="129">
        <v>0</v>
      </c>
      <c r="P17" s="129">
        <v>0</v>
      </c>
      <c r="Q17" s="129">
        <v>0</v>
      </c>
    </row>
    <row r="18" spans="1:17" s="38" customFormat="1" ht="44.25" customHeight="1">
      <c r="A18" s="119"/>
      <c r="B18" s="119" t="s">
        <v>102</v>
      </c>
      <c r="C18" s="119"/>
      <c r="D18" s="119" t="s">
        <v>32</v>
      </c>
      <c r="E18" s="127" t="s">
        <v>32</v>
      </c>
      <c r="F18" s="127" t="s">
        <v>32</v>
      </c>
      <c r="G18" s="127" t="s">
        <v>32</v>
      </c>
      <c r="H18" s="127" t="s">
        <v>32</v>
      </c>
      <c r="I18" s="125">
        <f>I19+I20+I21+I22+I23+I24+I25+I26</f>
        <v>25773</v>
      </c>
      <c r="J18" s="125">
        <f>J19+J20+J21+J22+J23+J24+J25+J26</f>
        <v>24369</v>
      </c>
      <c r="K18" s="125">
        <f>K19+K20+K21+K22+K23+K24+K25+K26</f>
        <v>0</v>
      </c>
      <c r="L18" s="125">
        <f>L19+L20+L21+L22+L23+L24+L25+L26</f>
        <v>21490.399999999998</v>
      </c>
      <c r="M18" s="124">
        <f t="shared" si="0"/>
        <v>83.38338571373141</v>
      </c>
      <c r="N18" s="124">
        <f t="shared" si="1"/>
        <v>88.1874512700562</v>
      </c>
      <c r="O18" s="125">
        <f>O19+O20+O21+O22+O23+O24+O25+O26</f>
        <v>16751.399999999998</v>
      </c>
      <c r="P18" s="125">
        <f>P19+P20+P21+P22+P23+P24+P25+P26</f>
        <v>16751.399999999998</v>
      </c>
      <c r="Q18" s="126">
        <f>P18/O18*100</f>
        <v>100</v>
      </c>
    </row>
    <row r="19" spans="1:17" s="3" customFormat="1" ht="60" customHeight="1">
      <c r="A19" s="119"/>
      <c r="B19" s="130" t="s">
        <v>103</v>
      </c>
      <c r="C19" s="130" t="s">
        <v>104</v>
      </c>
      <c r="D19" s="127" t="s">
        <v>125</v>
      </c>
      <c r="E19" s="128" t="s">
        <v>243</v>
      </c>
      <c r="F19" s="128" t="s">
        <v>244</v>
      </c>
      <c r="G19" s="128" t="s">
        <v>243</v>
      </c>
      <c r="H19" s="128" t="s">
        <v>244</v>
      </c>
      <c r="I19" s="129">
        <v>3875</v>
      </c>
      <c r="J19" s="129">
        <v>3875</v>
      </c>
      <c r="K19" s="129"/>
      <c r="L19" s="129">
        <f>J19</f>
        <v>3875</v>
      </c>
      <c r="M19" s="126">
        <f t="shared" si="0"/>
        <v>100</v>
      </c>
      <c r="N19" s="126">
        <f t="shared" si="1"/>
        <v>100</v>
      </c>
      <c r="O19" s="126">
        <v>0</v>
      </c>
      <c r="P19" s="126">
        <v>0</v>
      </c>
      <c r="Q19" s="126">
        <v>0</v>
      </c>
    </row>
    <row r="20" spans="1:17" s="21" customFormat="1" ht="58.5" customHeight="1">
      <c r="A20" s="130"/>
      <c r="B20" s="130" t="s">
        <v>122</v>
      </c>
      <c r="C20" s="130" t="s">
        <v>104</v>
      </c>
      <c r="D20" s="127" t="s">
        <v>125</v>
      </c>
      <c r="E20" s="128" t="s">
        <v>243</v>
      </c>
      <c r="F20" s="128" t="s">
        <v>244</v>
      </c>
      <c r="G20" s="128" t="s">
        <v>243</v>
      </c>
      <c r="H20" s="128" t="s">
        <v>244</v>
      </c>
      <c r="I20" s="129">
        <v>280</v>
      </c>
      <c r="J20" s="129">
        <v>195</v>
      </c>
      <c r="K20" s="129"/>
      <c r="L20" s="129">
        <v>193.3</v>
      </c>
      <c r="M20" s="126">
        <f t="shared" si="0"/>
        <v>69.03571428571429</v>
      </c>
      <c r="N20" s="126">
        <f t="shared" si="1"/>
        <v>99.12820512820514</v>
      </c>
      <c r="O20" s="126">
        <v>0</v>
      </c>
      <c r="P20" s="126">
        <v>0</v>
      </c>
      <c r="Q20" s="126">
        <v>0</v>
      </c>
    </row>
    <row r="21" spans="1:17" s="1" customFormat="1" ht="107.25" customHeight="1">
      <c r="A21" s="127"/>
      <c r="B21" s="127" t="s">
        <v>105</v>
      </c>
      <c r="C21" s="128" t="s">
        <v>106</v>
      </c>
      <c r="D21" s="127" t="s">
        <v>125</v>
      </c>
      <c r="E21" s="128" t="s">
        <v>243</v>
      </c>
      <c r="F21" s="128" t="s">
        <v>244</v>
      </c>
      <c r="G21" s="128" t="s">
        <v>243</v>
      </c>
      <c r="H21" s="128" t="s">
        <v>244</v>
      </c>
      <c r="I21" s="126">
        <v>8612</v>
      </c>
      <c r="J21" s="126">
        <v>8612</v>
      </c>
      <c r="K21" s="126"/>
      <c r="L21" s="129">
        <v>8278.8</v>
      </c>
      <c r="M21" s="126">
        <f t="shared" si="0"/>
        <v>96.13098002786809</v>
      </c>
      <c r="N21" s="126">
        <f t="shared" si="1"/>
        <v>96.13098002786809</v>
      </c>
      <c r="O21" s="126">
        <f>P21</f>
        <v>8278.8</v>
      </c>
      <c r="P21" s="126">
        <f>L21</f>
        <v>8278.8</v>
      </c>
      <c r="Q21" s="126">
        <f>P21/O21*100</f>
        <v>100</v>
      </c>
    </row>
    <row r="22" spans="1:17" s="1" customFormat="1" ht="129.75" customHeight="1">
      <c r="A22" s="127"/>
      <c r="B22" s="127" t="s">
        <v>107</v>
      </c>
      <c r="C22" s="128" t="s">
        <v>113</v>
      </c>
      <c r="D22" s="127" t="s">
        <v>125</v>
      </c>
      <c r="E22" s="128" t="s">
        <v>243</v>
      </c>
      <c r="F22" s="128" t="s">
        <v>244</v>
      </c>
      <c r="G22" s="128" t="s">
        <v>243</v>
      </c>
      <c r="H22" s="128" t="s">
        <v>244</v>
      </c>
      <c r="I22" s="126">
        <v>5</v>
      </c>
      <c r="J22" s="126">
        <v>5</v>
      </c>
      <c r="K22" s="126"/>
      <c r="L22" s="129">
        <f>J22</f>
        <v>5</v>
      </c>
      <c r="M22" s="126">
        <f t="shared" si="0"/>
        <v>100</v>
      </c>
      <c r="N22" s="126">
        <f t="shared" si="1"/>
        <v>100</v>
      </c>
      <c r="O22" s="126">
        <v>0</v>
      </c>
      <c r="P22" s="126">
        <v>0</v>
      </c>
      <c r="Q22" s="126">
        <v>0</v>
      </c>
    </row>
    <row r="23" spans="1:17" s="1" customFormat="1" ht="108" customHeight="1">
      <c r="A23" s="127"/>
      <c r="B23" s="127" t="s">
        <v>108</v>
      </c>
      <c r="C23" s="128" t="s">
        <v>112</v>
      </c>
      <c r="D23" s="127" t="s">
        <v>125</v>
      </c>
      <c r="E23" s="128" t="s">
        <v>243</v>
      </c>
      <c r="F23" s="128" t="s">
        <v>244</v>
      </c>
      <c r="G23" s="128" t="s">
        <v>243</v>
      </c>
      <c r="H23" s="128" t="s">
        <v>244</v>
      </c>
      <c r="I23" s="126">
        <v>300</v>
      </c>
      <c r="J23" s="126">
        <v>475</v>
      </c>
      <c r="K23" s="126"/>
      <c r="L23" s="129">
        <f>J23</f>
        <v>475</v>
      </c>
      <c r="M23" s="126">
        <f t="shared" si="0"/>
        <v>158.33333333333331</v>
      </c>
      <c r="N23" s="126">
        <f t="shared" si="1"/>
        <v>100</v>
      </c>
      <c r="O23" s="126">
        <v>0</v>
      </c>
      <c r="P23" s="126">
        <v>0</v>
      </c>
      <c r="Q23" s="126">
        <v>0</v>
      </c>
    </row>
    <row r="24" spans="1:17" s="1" customFormat="1" ht="93" customHeight="1">
      <c r="A24" s="127"/>
      <c r="B24" s="127" t="s">
        <v>110</v>
      </c>
      <c r="C24" s="127" t="s">
        <v>123</v>
      </c>
      <c r="D24" s="127" t="s">
        <v>125</v>
      </c>
      <c r="E24" s="128" t="s">
        <v>243</v>
      </c>
      <c r="F24" s="128" t="s">
        <v>244</v>
      </c>
      <c r="G24" s="128" t="s">
        <v>243</v>
      </c>
      <c r="H24" s="128" t="s">
        <v>244</v>
      </c>
      <c r="I24" s="126">
        <v>7034</v>
      </c>
      <c r="J24" s="126">
        <v>5337</v>
      </c>
      <c r="K24" s="126"/>
      <c r="L24" s="129">
        <v>2834.9</v>
      </c>
      <c r="M24" s="126">
        <f t="shared" si="0"/>
        <v>40.3028148990617</v>
      </c>
      <c r="N24" s="126">
        <f t="shared" si="1"/>
        <v>53.11785647367435</v>
      </c>
      <c r="O24" s="126">
        <f>P24</f>
        <v>2834.9</v>
      </c>
      <c r="P24" s="126">
        <f>L24</f>
        <v>2834.9</v>
      </c>
      <c r="Q24" s="126">
        <f>P24/O24*100</f>
        <v>100</v>
      </c>
    </row>
    <row r="25" spans="1:23" s="1" customFormat="1" ht="97.5" customHeight="1">
      <c r="A25" s="127"/>
      <c r="B25" s="127" t="s">
        <v>254</v>
      </c>
      <c r="C25" s="127" t="s">
        <v>111</v>
      </c>
      <c r="D25" s="127" t="s">
        <v>125</v>
      </c>
      <c r="E25" s="128" t="s">
        <v>243</v>
      </c>
      <c r="F25" s="128" t="s">
        <v>244</v>
      </c>
      <c r="G25" s="128" t="s">
        <v>243</v>
      </c>
      <c r="H25" s="128" t="s">
        <v>244</v>
      </c>
      <c r="I25" s="126">
        <v>5667</v>
      </c>
      <c r="J25" s="126">
        <v>5667</v>
      </c>
      <c r="K25" s="126"/>
      <c r="L25" s="129">
        <v>5637.7</v>
      </c>
      <c r="M25" s="126">
        <f t="shared" si="0"/>
        <v>99.48297158990648</v>
      </c>
      <c r="N25" s="126">
        <f t="shared" si="1"/>
        <v>99.48297158990648</v>
      </c>
      <c r="O25" s="126">
        <f>L25</f>
        <v>5637.7</v>
      </c>
      <c r="P25" s="126">
        <f>L25</f>
        <v>5637.7</v>
      </c>
      <c r="Q25" s="126">
        <f>P25/O25*100</f>
        <v>100</v>
      </c>
      <c r="W25" s="41"/>
    </row>
    <row r="26" spans="1:17" s="1" customFormat="1" ht="91.5">
      <c r="A26" s="127"/>
      <c r="B26" s="127" t="s">
        <v>114</v>
      </c>
      <c r="C26" s="128" t="s">
        <v>124</v>
      </c>
      <c r="D26" s="127" t="s">
        <v>125</v>
      </c>
      <c r="E26" s="128" t="s">
        <v>243</v>
      </c>
      <c r="F26" s="128" t="s">
        <v>244</v>
      </c>
      <c r="G26" s="128" t="s">
        <v>243</v>
      </c>
      <c r="H26" s="128" t="s">
        <v>244</v>
      </c>
      <c r="I26" s="126">
        <v>0</v>
      </c>
      <c r="J26" s="126">
        <v>203</v>
      </c>
      <c r="K26" s="126"/>
      <c r="L26" s="129">
        <v>190.7</v>
      </c>
      <c r="M26" s="126" t="e">
        <f t="shared" si="0"/>
        <v>#DIV/0!</v>
      </c>
      <c r="N26" s="126">
        <f t="shared" si="1"/>
        <v>93.94088669950739</v>
      </c>
      <c r="O26" s="126">
        <v>0</v>
      </c>
      <c r="P26" s="126">
        <v>0</v>
      </c>
      <c r="Q26" s="126">
        <v>0</v>
      </c>
    </row>
    <row r="27" spans="1:17" s="1" customFormat="1" ht="12" customHeight="1" hidden="1">
      <c r="A27" s="128"/>
      <c r="B27" s="128"/>
      <c r="C27" s="128"/>
      <c r="D27" s="128"/>
      <c r="E27" s="128"/>
      <c r="F27" s="128"/>
      <c r="G27" s="128"/>
      <c r="H27" s="128"/>
      <c r="I27" s="131"/>
      <c r="J27" s="131"/>
      <c r="K27" s="126"/>
      <c r="L27" s="129">
        <f>J27</f>
        <v>0</v>
      </c>
      <c r="M27" s="131"/>
      <c r="N27" s="131"/>
      <c r="O27" s="126">
        <v>0</v>
      </c>
      <c r="P27" s="126">
        <v>0</v>
      </c>
      <c r="Q27" s="126">
        <v>0</v>
      </c>
    </row>
    <row r="28" spans="1:17" s="1" customFormat="1" ht="31.5" customHeight="1">
      <c r="A28" s="164" t="s">
        <v>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="1" customFormat="1" ht="9.75">
      <c r="Q29" s="4"/>
    </row>
    <row r="30" s="1" customFormat="1" ht="9.75">
      <c r="Q30" s="4"/>
    </row>
    <row r="31" s="1" customFormat="1" ht="9.75">
      <c r="Q31" s="4"/>
    </row>
    <row r="32" s="1" customFormat="1" ht="9.75">
      <c r="Q32" s="4"/>
    </row>
    <row r="33" s="1" customFormat="1" ht="9.75">
      <c r="Q33" s="4"/>
    </row>
    <row r="34" s="1" customFormat="1" ht="9.75">
      <c r="Q34" s="4"/>
    </row>
    <row r="35" s="1" customFormat="1" ht="9.75">
      <c r="Q35" s="4"/>
    </row>
    <row r="36" s="1" customFormat="1" ht="9.75">
      <c r="Q36" s="4"/>
    </row>
    <row r="37" s="1" customFormat="1" ht="9.75">
      <c r="Q37" s="4"/>
    </row>
    <row r="38" s="1" customFormat="1" ht="9.75">
      <c r="Q38" s="4"/>
    </row>
    <row r="39" s="1" customFormat="1" ht="9.75">
      <c r="Q39" s="4"/>
    </row>
    <row r="40" s="1" customFormat="1" ht="9.75">
      <c r="Q40" s="4"/>
    </row>
    <row r="41" s="1" customFormat="1" ht="9.75">
      <c r="Q41" s="4"/>
    </row>
    <row r="42" s="1" customFormat="1" ht="9.75">
      <c r="Q42" s="4"/>
    </row>
    <row r="43" s="1" customFormat="1" ht="9.75">
      <c r="Q43" s="4"/>
    </row>
    <row r="44" s="1" customFormat="1" ht="9.75">
      <c r="Q44" s="4"/>
    </row>
    <row r="45" s="1" customFormat="1" ht="9.75">
      <c r="Q45" s="4"/>
    </row>
    <row r="46" s="1" customFormat="1" ht="9.75">
      <c r="Q46" s="4"/>
    </row>
    <row r="47" s="1" customFormat="1" ht="9.75">
      <c r="Q47" s="4"/>
    </row>
    <row r="48" s="1" customFormat="1" ht="9.75">
      <c r="Q48" s="4"/>
    </row>
    <row r="49" s="1" customFormat="1" ht="9.75">
      <c r="Q49" s="4"/>
    </row>
    <row r="50" s="1" customFormat="1" ht="9.75">
      <c r="Q50" s="4"/>
    </row>
    <row r="51" s="1" customFormat="1" ht="9.75">
      <c r="Q51" s="4"/>
    </row>
    <row r="52" s="1" customFormat="1" ht="9.75">
      <c r="Q52" s="4"/>
    </row>
    <row r="53" s="1" customFormat="1" ht="9.75">
      <c r="Q53" s="4"/>
    </row>
    <row r="54" s="1" customFormat="1" ht="9.75">
      <c r="Q54" s="4"/>
    </row>
    <row r="55" s="1" customFormat="1" ht="9.75">
      <c r="Q55" s="4"/>
    </row>
    <row r="56" s="1" customFormat="1" ht="9.75">
      <c r="Q56" s="4"/>
    </row>
    <row r="57" s="1" customFormat="1" ht="9.75">
      <c r="Q57" s="4"/>
    </row>
    <row r="58" s="1" customFormat="1" ht="9.75">
      <c r="Q58" s="4"/>
    </row>
    <row r="59" s="1" customFormat="1" ht="9.75">
      <c r="Q59" s="4"/>
    </row>
    <row r="60" s="1" customFormat="1" ht="9.75">
      <c r="Q60" s="4"/>
    </row>
    <row r="61" s="1" customFormat="1" ht="9.75">
      <c r="Q61" s="4"/>
    </row>
    <row r="62" s="1" customFormat="1" ht="9.75">
      <c r="Q62" s="4"/>
    </row>
    <row r="63" s="1" customFormat="1" ht="9.75">
      <c r="Q63" s="4"/>
    </row>
    <row r="64" s="1" customFormat="1" ht="9.75">
      <c r="Q64" s="4"/>
    </row>
    <row r="65" s="1" customFormat="1" ht="9.75">
      <c r="Q65" s="4"/>
    </row>
    <row r="66" s="1" customFormat="1" ht="9.75">
      <c r="Q66" s="4"/>
    </row>
    <row r="67" s="1" customFormat="1" ht="9.75">
      <c r="Q67" s="4"/>
    </row>
    <row r="68" s="1" customFormat="1" ht="9.75">
      <c r="Q68" s="4"/>
    </row>
    <row r="69" s="1" customFormat="1" ht="9.75">
      <c r="Q69" s="4"/>
    </row>
    <row r="70" s="1" customFormat="1" ht="9.75">
      <c r="Q70" s="4"/>
    </row>
    <row r="71" s="1" customFormat="1" ht="9.75">
      <c r="Q71" s="4"/>
    </row>
    <row r="72" s="1" customFormat="1" ht="9.75">
      <c r="Q72" s="4"/>
    </row>
    <row r="73" s="1" customFormat="1" ht="9.75">
      <c r="Q73" s="4"/>
    </row>
    <row r="74" s="1" customFormat="1" ht="9.75">
      <c r="Q74" s="4"/>
    </row>
    <row r="75" s="1" customFormat="1" ht="9.75">
      <c r="Q75" s="4"/>
    </row>
    <row r="76" s="1" customFormat="1" ht="9.75">
      <c r="Q76" s="4"/>
    </row>
    <row r="77" s="1" customFormat="1" ht="9.75">
      <c r="Q77" s="4"/>
    </row>
    <row r="78" s="1" customFormat="1" ht="9.75">
      <c r="Q78" s="4"/>
    </row>
    <row r="79" s="1" customFormat="1" ht="9.75">
      <c r="Q79" s="4"/>
    </row>
    <row r="80" s="1" customFormat="1" ht="9.75">
      <c r="Q80" s="4"/>
    </row>
    <row r="81" s="1" customFormat="1" ht="9.75">
      <c r="Q81" s="4"/>
    </row>
    <row r="82" s="1" customFormat="1" ht="9.75">
      <c r="Q82" s="4"/>
    </row>
    <row r="83" s="1" customFormat="1" ht="9.75">
      <c r="Q83" s="4"/>
    </row>
    <row r="84" s="1" customFormat="1" ht="9.75">
      <c r="Q84" s="4"/>
    </row>
    <row r="85" s="1" customFormat="1" ht="9.75">
      <c r="Q85" s="4"/>
    </row>
    <row r="86" s="1" customFormat="1" ht="9.75">
      <c r="Q86" s="4"/>
    </row>
    <row r="87" s="1" customFormat="1" ht="9.75">
      <c r="Q87" s="4"/>
    </row>
    <row r="88" s="1" customFormat="1" ht="9.75">
      <c r="Q88" s="4"/>
    </row>
    <row r="89" s="1" customFormat="1" ht="9.75">
      <c r="Q89" s="4"/>
    </row>
    <row r="90" s="1" customFormat="1" ht="9.75">
      <c r="Q90" s="4"/>
    </row>
    <row r="91" s="1" customFormat="1" ht="9.75">
      <c r="Q91" s="4"/>
    </row>
    <row r="92" s="1" customFormat="1" ht="9.75">
      <c r="Q92" s="4"/>
    </row>
    <row r="93" s="1" customFormat="1" ht="9.75">
      <c r="Q93" s="4"/>
    </row>
    <row r="94" s="1" customFormat="1" ht="9.75">
      <c r="Q94" s="4"/>
    </row>
    <row r="95" s="1" customFormat="1" ht="9.75">
      <c r="Q95" s="4"/>
    </row>
    <row r="96" s="1" customFormat="1" ht="9.75">
      <c r="Q96" s="4"/>
    </row>
    <row r="97" s="1" customFormat="1" ht="9.75">
      <c r="Q97" s="4"/>
    </row>
    <row r="98" s="1" customFormat="1" ht="9.75">
      <c r="Q98" s="4"/>
    </row>
    <row r="99" s="1" customFormat="1" ht="9.75">
      <c r="Q99" s="4"/>
    </row>
    <row r="100" s="1" customFormat="1" ht="9.75">
      <c r="Q100" s="4"/>
    </row>
    <row r="101" s="1" customFormat="1" ht="9.75">
      <c r="Q101" s="4"/>
    </row>
    <row r="102" s="1" customFormat="1" ht="9.75">
      <c r="Q102" s="4"/>
    </row>
    <row r="103" s="1" customFormat="1" ht="9.75">
      <c r="Q103" s="4"/>
    </row>
    <row r="104" s="1" customFormat="1" ht="9.75">
      <c r="Q104" s="4"/>
    </row>
    <row r="105" s="2" customFormat="1" ht="9.75">
      <c r="Q105" s="5"/>
    </row>
    <row r="106" s="2" customFormat="1" ht="9.75">
      <c r="Q106" s="5"/>
    </row>
    <row r="107" s="2" customFormat="1" ht="9.75">
      <c r="Q107" s="5"/>
    </row>
    <row r="108" s="2" customFormat="1" ht="9.75">
      <c r="Q108" s="5"/>
    </row>
    <row r="109" s="2" customFormat="1" ht="9.75">
      <c r="Q109" s="5"/>
    </row>
    <row r="110" s="2" customFormat="1" ht="9.75">
      <c r="Q110" s="5"/>
    </row>
    <row r="111" s="2" customFormat="1" ht="9.75">
      <c r="Q111" s="5"/>
    </row>
    <row r="112" s="2" customFormat="1" ht="9.75">
      <c r="Q112" s="5"/>
    </row>
    <row r="113" s="2" customFormat="1" ht="9.75">
      <c r="Q113" s="5"/>
    </row>
    <row r="114" s="2" customFormat="1" ht="9.75">
      <c r="Q114" s="5"/>
    </row>
    <row r="115" s="2" customFormat="1" ht="9.75">
      <c r="Q115" s="5"/>
    </row>
    <row r="116" s="2" customFormat="1" ht="9.75">
      <c r="Q116" s="5"/>
    </row>
    <row r="117" s="2" customFormat="1" ht="9.75">
      <c r="Q117" s="5"/>
    </row>
    <row r="118" s="2" customFormat="1" ht="9.75">
      <c r="Q118" s="5"/>
    </row>
    <row r="119" s="2" customFormat="1" ht="9.75">
      <c r="Q119" s="5"/>
    </row>
    <row r="120" s="2" customFormat="1" ht="9.75">
      <c r="Q120" s="5"/>
    </row>
    <row r="121" s="2" customFormat="1" ht="9.75">
      <c r="Q121" s="5"/>
    </row>
    <row r="122" s="2" customFormat="1" ht="9.75">
      <c r="Q122" s="5"/>
    </row>
    <row r="123" s="2" customFormat="1" ht="9.75">
      <c r="Q123" s="5"/>
    </row>
    <row r="124" s="2" customFormat="1" ht="9.75">
      <c r="Q124" s="5"/>
    </row>
    <row r="125" s="2" customFormat="1" ht="9.75">
      <c r="Q125" s="5"/>
    </row>
    <row r="126" s="2" customFormat="1" ht="9.75">
      <c r="Q126" s="5"/>
    </row>
    <row r="127" s="2" customFormat="1" ht="9.75">
      <c r="Q127" s="5"/>
    </row>
    <row r="128" s="2" customFormat="1" ht="9.75">
      <c r="Q128" s="5"/>
    </row>
    <row r="129" s="2" customFormat="1" ht="9.75">
      <c r="Q129" s="5"/>
    </row>
    <row r="130" s="2" customFormat="1" ht="9.75">
      <c r="Q130" s="5"/>
    </row>
    <row r="131" s="2" customFormat="1" ht="9.75">
      <c r="Q131" s="5"/>
    </row>
    <row r="132" s="2" customFormat="1" ht="9.75">
      <c r="Q132" s="5"/>
    </row>
    <row r="133" s="2" customFormat="1" ht="9.75">
      <c r="Q133" s="5"/>
    </row>
    <row r="134" s="2" customFormat="1" ht="9.75">
      <c r="Q134" s="5"/>
    </row>
    <row r="135" s="2" customFormat="1" ht="9.75">
      <c r="Q135" s="5"/>
    </row>
    <row r="136" s="2" customFormat="1" ht="9.75">
      <c r="Q136" s="5"/>
    </row>
    <row r="137" s="2" customFormat="1" ht="9.75">
      <c r="Q137" s="5"/>
    </row>
    <row r="138" s="2" customFormat="1" ht="9.75">
      <c r="Q138" s="5"/>
    </row>
    <row r="139" s="2" customFormat="1" ht="9.75">
      <c r="Q139" s="5"/>
    </row>
    <row r="140" s="2" customFormat="1" ht="9.75">
      <c r="Q140" s="5"/>
    </row>
    <row r="141" s="2" customFormat="1" ht="9.75">
      <c r="Q141" s="5"/>
    </row>
    <row r="142" s="2" customFormat="1" ht="9.75">
      <c r="Q142" s="5"/>
    </row>
    <row r="143" s="2" customFormat="1" ht="9.75">
      <c r="Q143" s="5"/>
    </row>
    <row r="144" s="2" customFormat="1" ht="9.75">
      <c r="Q144" s="5"/>
    </row>
    <row r="145" s="2" customFormat="1" ht="9.75">
      <c r="Q145" s="5"/>
    </row>
    <row r="146" s="2" customFormat="1" ht="9.75">
      <c r="Q146" s="5"/>
    </row>
    <row r="147" s="2" customFormat="1" ht="9.75">
      <c r="Q147" s="5"/>
    </row>
    <row r="148" s="2" customFormat="1" ht="9.75">
      <c r="Q148" s="5"/>
    </row>
    <row r="149" s="2" customFormat="1" ht="9.75">
      <c r="Q149" s="5"/>
    </row>
    <row r="150" s="2" customFormat="1" ht="9.75">
      <c r="Q150" s="5"/>
    </row>
    <row r="151" s="2" customFormat="1" ht="9.75">
      <c r="Q151" s="5"/>
    </row>
    <row r="152" s="2" customFormat="1" ht="9.75">
      <c r="Q152" s="5"/>
    </row>
    <row r="153" s="2" customFormat="1" ht="9.75">
      <c r="Q153" s="5"/>
    </row>
    <row r="154" s="2" customFormat="1" ht="9.75">
      <c r="Q154" s="5"/>
    </row>
    <row r="155" s="2" customFormat="1" ht="9.75">
      <c r="Q155" s="5"/>
    </row>
    <row r="156" s="2" customFormat="1" ht="9.75">
      <c r="Q156" s="5"/>
    </row>
    <row r="157" s="2" customFormat="1" ht="9.75">
      <c r="Q157" s="5"/>
    </row>
    <row r="158" s="2" customFormat="1" ht="9.75">
      <c r="Q158" s="5"/>
    </row>
    <row r="159" s="2" customFormat="1" ht="9.75">
      <c r="Q159" s="5"/>
    </row>
    <row r="160" s="2" customFormat="1" ht="9.75">
      <c r="Q160" s="5"/>
    </row>
    <row r="161" s="2" customFormat="1" ht="9.75">
      <c r="Q161" s="5"/>
    </row>
    <row r="162" s="2" customFormat="1" ht="9.75">
      <c r="Q162" s="5"/>
    </row>
    <row r="163" s="2" customFormat="1" ht="9.75">
      <c r="Q163" s="5"/>
    </row>
    <row r="164" s="2" customFormat="1" ht="9.75">
      <c r="Q164" s="5"/>
    </row>
    <row r="165" s="2" customFormat="1" ht="9.75">
      <c r="Q165" s="5"/>
    </row>
    <row r="166" s="2" customFormat="1" ht="9.75">
      <c r="Q166" s="5"/>
    </row>
    <row r="167" s="2" customFormat="1" ht="9.75">
      <c r="Q167" s="5"/>
    </row>
    <row r="168" s="2" customFormat="1" ht="9.75">
      <c r="Q168" s="5"/>
    </row>
    <row r="169" s="2" customFormat="1" ht="9.75">
      <c r="Q169" s="5"/>
    </row>
    <row r="170" s="2" customFormat="1" ht="9.75">
      <c r="Q170" s="5"/>
    </row>
    <row r="171" s="2" customFormat="1" ht="9.75">
      <c r="Q171" s="5"/>
    </row>
    <row r="172" s="2" customFormat="1" ht="9.75">
      <c r="Q172" s="5"/>
    </row>
    <row r="173" s="2" customFormat="1" ht="9.75">
      <c r="Q173" s="5"/>
    </row>
    <row r="174" s="2" customFormat="1" ht="9.75">
      <c r="Q174" s="5"/>
    </row>
    <row r="175" s="2" customFormat="1" ht="9.75">
      <c r="Q175" s="5"/>
    </row>
    <row r="176" s="2" customFormat="1" ht="9.75">
      <c r="Q176" s="5"/>
    </row>
    <row r="177" s="2" customFormat="1" ht="9.75">
      <c r="Q177" s="5"/>
    </row>
    <row r="178" s="2" customFormat="1" ht="9.75">
      <c r="Q178" s="5"/>
    </row>
    <row r="179" s="2" customFormat="1" ht="9.75">
      <c r="Q179" s="5"/>
    </row>
    <row r="180" s="2" customFormat="1" ht="9.75">
      <c r="Q180" s="5"/>
    </row>
  </sheetData>
  <sheetProtection/>
  <mergeCells count="11">
    <mergeCell ref="O4:Q4"/>
    <mergeCell ref="A1:Q1"/>
    <mergeCell ref="A28:Q28"/>
    <mergeCell ref="A2:Q2"/>
    <mergeCell ref="A4:A5"/>
    <mergeCell ref="B4:B5"/>
    <mergeCell ref="C4:C5"/>
    <mergeCell ref="D4:D5"/>
    <mergeCell ref="E4:F4"/>
    <mergeCell ref="G4:H4"/>
    <mergeCell ref="I4:N4"/>
  </mergeCells>
  <printOptions/>
  <pageMargins left="0.3937007874015748" right="0.3937007874015748" top="0.984251968503937" bottom="0.3937007874015748" header="0" footer="0"/>
  <pageSetup firstPageNumber="6" useFirstPageNumber="1" fitToHeight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SheetLayoutView="100" zoomScalePageLayoutView="138" workbookViewId="0" topLeftCell="A1">
      <selection activeCell="G30" sqref="G30"/>
    </sheetView>
  </sheetViews>
  <sheetFormatPr defaultColWidth="9.140625" defaultRowHeight="12.75"/>
  <cols>
    <col min="1" max="1" width="5.28125" style="19" customWidth="1"/>
    <col min="2" max="2" width="38.57421875" style="19" hidden="1" customWidth="1"/>
    <col min="3" max="3" width="0" style="19" hidden="1" customWidth="1"/>
    <col min="4" max="4" width="10.28125" style="19" hidden="1" customWidth="1"/>
    <col min="5" max="5" width="16.57421875" style="19" hidden="1" customWidth="1"/>
    <col min="6" max="6" width="14.00390625" style="19" hidden="1" customWidth="1"/>
    <col min="7" max="7" width="39.57421875" style="19" customWidth="1"/>
    <col min="8" max="8" width="7.7109375" style="19" hidden="1" customWidth="1"/>
    <col min="9" max="9" width="15.57421875" style="19" customWidth="1"/>
    <col min="10" max="13" width="7.7109375" style="19" customWidth="1"/>
    <col min="14" max="14" width="12.421875" style="19" customWidth="1"/>
    <col min="15" max="15" width="47.7109375" style="19" customWidth="1"/>
    <col min="16" max="16" width="7.7109375" style="19" hidden="1" customWidth="1"/>
    <col min="17" max="17" width="7.8515625" style="19" hidden="1" customWidth="1"/>
    <col min="18" max="18" width="9.140625" style="19" customWidth="1"/>
    <col min="19" max="19" width="10.57421875" style="19" bestFit="1" customWidth="1"/>
    <col min="20" max="16384" width="9.140625" style="19" customWidth="1"/>
  </cols>
  <sheetData>
    <row r="1" spans="1:17" s="8" customFormat="1" ht="15.75" customHeight="1">
      <c r="A1" s="194" t="s">
        <v>236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="8" customFormat="1" ht="9.75"/>
    <row r="3" spans="1:18" s="10" customFormat="1" ht="34.5" customHeight="1">
      <c r="A3" s="176" t="s">
        <v>0</v>
      </c>
      <c r="B3" s="176" t="s">
        <v>1</v>
      </c>
      <c r="C3" s="176" t="s">
        <v>91</v>
      </c>
      <c r="D3" s="176"/>
      <c r="E3" s="176" t="s">
        <v>5</v>
      </c>
      <c r="F3" s="176" t="s">
        <v>90</v>
      </c>
      <c r="G3" s="176" t="s">
        <v>89</v>
      </c>
      <c r="H3" s="51" t="s">
        <v>88</v>
      </c>
      <c r="I3" s="176" t="s">
        <v>87</v>
      </c>
      <c r="J3" s="176" t="s">
        <v>86</v>
      </c>
      <c r="K3" s="176" t="s">
        <v>85</v>
      </c>
      <c r="L3" s="176"/>
      <c r="M3" s="176"/>
      <c r="N3" s="176"/>
      <c r="O3" s="176" t="s">
        <v>84</v>
      </c>
      <c r="P3" s="52"/>
      <c r="Q3" s="53"/>
      <c r="R3" s="54"/>
    </row>
    <row r="4" spans="1:18" s="10" customFormat="1" ht="26.25" customHeight="1">
      <c r="A4" s="176"/>
      <c r="B4" s="176"/>
      <c r="C4" s="55"/>
      <c r="D4" s="55"/>
      <c r="E4" s="176"/>
      <c r="F4" s="176"/>
      <c r="G4" s="176"/>
      <c r="H4" s="51"/>
      <c r="I4" s="176"/>
      <c r="J4" s="176"/>
      <c r="K4" s="176" t="s">
        <v>83</v>
      </c>
      <c r="L4" s="176" t="s">
        <v>82</v>
      </c>
      <c r="M4" s="176"/>
      <c r="N4" s="176"/>
      <c r="O4" s="176"/>
      <c r="P4" s="52"/>
      <c r="Q4" s="53"/>
      <c r="R4" s="54"/>
    </row>
    <row r="5" spans="1:18" s="10" customFormat="1" ht="22.5" customHeight="1">
      <c r="A5" s="176"/>
      <c r="B5" s="176"/>
      <c r="C5" s="55" t="s">
        <v>81</v>
      </c>
      <c r="D5" s="55" t="s">
        <v>80</v>
      </c>
      <c r="E5" s="176"/>
      <c r="F5" s="176"/>
      <c r="G5" s="176"/>
      <c r="H5" s="55" t="s">
        <v>44</v>
      </c>
      <c r="I5" s="176"/>
      <c r="J5" s="176"/>
      <c r="K5" s="176"/>
      <c r="L5" s="55" t="s">
        <v>79</v>
      </c>
      <c r="M5" s="55" t="s">
        <v>78</v>
      </c>
      <c r="N5" s="55" t="s">
        <v>31</v>
      </c>
      <c r="O5" s="176"/>
      <c r="P5" s="56" t="s">
        <v>77</v>
      </c>
      <c r="Q5" s="55" t="s">
        <v>76</v>
      </c>
      <c r="R5" s="54"/>
    </row>
    <row r="6" spans="1:18" s="10" customFormat="1" ht="21.75" customHeight="1">
      <c r="A6" s="173" t="s">
        <v>126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57"/>
    </row>
    <row r="7" spans="1:18" s="33" customFormat="1" ht="31.5" customHeight="1">
      <c r="A7" s="176" t="s">
        <v>7</v>
      </c>
      <c r="B7" s="176" t="s">
        <v>75</v>
      </c>
      <c r="C7" s="176" t="s">
        <v>4</v>
      </c>
      <c r="D7" s="176" t="s">
        <v>2</v>
      </c>
      <c r="E7" s="176" t="s">
        <v>9</v>
      </c>
      <c r="F7" s="187">
        <f>'[1]Лист3'!$D$10</f>
        <v>72757453.29930787</v>
      </c>
      <c r="G7" s="58" t="s">
        <v>212</v>
      </c>
      <c r="H7" s="59">
        <v>195000</v>
      </c>
      <c r="I7" s="60" t="s">
        <v>67</v>
      </c>
      <c r="J7" s="60" t="s">
        <v>70</v>
      </c>
      <c r="K7" s="60" t="s">
        <v>127</v>
      </c>
      <c r="L7" s="60">
        <v>6000</v>
      </c>
      <c r="M7" s="60">
        <v>6085</v>
      </c>
      <c r="N7" s="39">
        <f>M7/L7*100</f>
        <v>101.41666666666667</v>
      </c>
      <c r="O7" s="60"/>
      <c r="P7" s="59">
        <v>440000</v>
      </c>
      <c r="Q7" s="59">
        <v>440000</v>
      </c>
      <c r="R7" s="54"/>
    </row>
    <row r="8" spans="1:18" s="10" customFormat="1" ht="24" customHeight="1">
      <c r="A8" s="176"/>
      <c r="B8" s="176"/>
      <c r="C8" s="176"/>
      <c r="D8" s="176"/>
      <c r="E8" s="176"/>
      <c r="F8" s="187"/>
      <c r="G8" s="61" t="s">
        <v>213</v>
      </c>
      <c r="H8" s="50">
        <v>24.45</v>
      </c>
      <c r="I8" s="60" t="s">
        <v>67</v>
      </c>
      <c r="J8" s="50" t="s">
        <v>131</v>
      </c>
      <c r="K8" s="50">
        <v>34.1</v>
      </c>
      <c r="L8" s="62">
        <v>34.3</v>
      </c>
      <c r="M8" s="62">
        <v>34.5</v>
      </c>
      <c r="N8" s="39">
        <f>M8/L8*100</f>
        <v>100.58309037900874</v>
      </c>
      <c r="O8" s="63"/>
      <c r="P8" s="64">
        <f>7243/129.689</f>
        <v>55.84899258996523</v>
      </c>
      <c r="Q8" s="64">
        <f>7670/132.539</f>
        <v>57.869759089777354</v>
      </c>
      <c r="R8" s="54"/>
    </row>
    <row r="9" spans="1:18" s="8" customFormat="1" ht="43.5" customHeight="1">
      <c r="A9" s="176"/>
      <c r="B9" s="176"/>
      <c r="C9" s="176"/>
      <c r="D9" s="176"/>
      <c r="E9" s="176"/>
      <c r="F9" s="187"/>
      <c r="G9" s="61" t="s">
        <v>214</v>
      </c>
      <c r="H9" s="50"/>
      <c r="I9" s="39" t="s">
        <v>67</v>
      </c>
      <c r="J9" s="50" t="s">
        <v>130</v>
      </c>
      <c r="K9" s="50" t="s">
        <v>127</v>
      </c>
      <c r="L9" s="65">
        <v>2</v>
      </c>
      <c r="M9" s="65">
        <v>2</v>
      </c>
      <c r="N9" s="39">
        <f>M9/L9*100</f>
        <v>100</v>
      </c>
      <c r="O9" s="63"/>
      <c r="P9" s="62"/>
      <c r="Q9" s="62"/>
      <c r="R9" s="66"/>
    </row>
    <row r="10" spans="1:18" s="8" customFormat="1" ht="48" customHeight="1">
      <c r="A10" s="176"/>
      <c r="B10" s="176"/>
      <c r="C10" s="176"/>
      <c r="D10" s="176"/>
      <c r="E10" s="176"/>
      <c r="F10" s="187"/>
      <c r="G10" s="61" t="s">
        <v>215</v>
      </c>
      <c r="H10" s="50"/>
      <c r="I10" s="39" t="s">
        <v>67</v>
      </c>
      <c r="J10" s="50" t="s">
        <v>66</v>
      </c>
      <c r="K10" s="50" t="s">
        <v>127</v>
      </c>
      <c r="L10" s="62">
        <v>80.5</v>
      </c>
      <c r="M10" s="62">
        <v>80.5</v>
      </c>
      <c r="N10" s="39">
        <f>M10/L10*100</f>
        <v>100</v>
      </c>
      <c r="O10" s="63"/>
      <c r="P10" s="62"/>
      <c r="Q10" s="62"/>
      <c r="R10" s="66"/>
    </row>
    <row r="11" spans="1:18" s="17" customFormat="1" ht="21.75" customHeight="1">
      <c r="A11" s="173" t="s">
        <v>116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67"/>
    </row>
    <row r="12" spans="1:19" s="43" customFormat="1" ht="21.75" customHeight="1">
      <c r="A12" s="176">
        <v>2</v>
      </c>
      <c r="B12" s="176" t="s">
        <v>74</v>
      </c>
      <c r="C12" s="176" t="s">
        <v>4</v>
      </c>
      <c r="D12" s="176" t="s">
        <v>2</v>
      </c>
      <c r="E12" s="176" t="s">
        <v>10</v>
      </c>
      <c r="F12" s="187">
        <f>'[1]Лист3'!$D$16</f>
        <v>68388559.417</v>
      </c>
      <c r="G12" s="58" t="s">
        <v>145</v>
      </c>
      <c r="H12" s="60">
        <v>195000</v>
      </c>
      <c r="I12" s="60" t="s">
        <v>67</v>
      </c>
      <c r="J12" s="60" t="s">
        <v>70</v>
      </c>
      <c r="K12" s="60" t="s">
        <v>127</v>
      </c>
      <c r="L12" s="60">
        <v>6000</v>
      </c>
      <c r="M12" s="60">
        <v>6085</v>
      </c>
      <c r="N12" s="39">
        <f>M12/L12*100</f>
        <v>101.41666666666667</v>
      </c>
      <c r="O12" s="63"/>
      <c r="P12" s="60">
        <v>440000</v>
      </c>
      <c r="Q12" s="60">
        <v>440000</v>
      </c>
      <c r="R12" s="66"/>
      <c r="S12" s="44"/>
    </row>
    <row r="13" spans="1:18" s="10" customFormat="1" ht="38.25" customHeight="1">
      <c r="A13" s="176"/>
      <c r="B13" s="176"/>
      <c r="C13" s="176"/>
      <c r="D13" s="176"/>
      <c r="E13" s="176"/>
      <c r="F13" s="187"/>
      <c r="G13" s="58" t="s">
        <v>146</v>
      </c>
      <c r="H13" s="55">
        <v>24.45</v>
      </c>
      <c r="I13" s="60" t="s">
        <v>68</v>
      </c>
      <c r="J13" s="50" t="s">
        <v>73</v>
      </c>
      <c r="K13" s="50" t="s">
        <v>127</v>
      </c>
      <c r="L13" s="65">
        <v>22</v>
      </c>
      <c r="M13" s="65">
        <v>14</v>
      </c>
      <c r="N13" s="39">
        <f>M13/L13*100</f>
        <v>63.63636363636363</v>
      </c>
      <c r="O13" s="68"/>
      <c r="P13" s="64">
        <f>7243/129.689</f>
        <v>55.84899258996523</v>
      </c>
      <c r="Q13" s="64">
        <f>7670/132.539</f>
        <v>57.869759089777354</v>
      </c>
      <c r="R13" s="54"/>
    </row>
    <row r="14" spans="1:18" s="10" customFormat="1" ht="38.25" customHeight="1">
      <c r="A14" s="177" t="s">
        <v>227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69"/>
      <c r="Q14" s="70"/>
      <c r="R14" s="54"/>
    </row>
    <row r="15" spans="1:18" s="10" customFormat="1" ht="67.5" customHeight="1">
      <c r="A15" s="55"/>
      <c r="B15" s="55"/>
      <c r="C15" s="55"/>
      <c r="D15" s="55"/>
      <c r="E15" s="55"/>
      <c r="F15" s="71"/>
      <c r="G15" s="58" t="s">
        <v>233</v>
      </c>
      <c r="H15" s="55"/>
      <c r="I15" s="60" t="s">
        <v>68</v>
      </c>
      <c r="J15" s="50" t="s">
        <v>73</v>
      </c>
      <c r="K15" s="50" t="s">
        <v>127</v>
      </c>
      <c r="L15" s="65">
        <v>3</v>
      </c>
      <c r="M15" s="65">
        <v>1</v>
      </c>
      <c r="N15" s="39">
        <f>M15/L15*100</f>
        <v>33.33333333333333</v>
      </c>
      <c r="O15" s="72" t="s">
        <v>239</v>
      </c>
      <c r="P15" s="69"/>
      <c r="Q15" s="70"/>
      <c r="R15" s="54"/>
    </row>
    <row r="16" spans="1:18" s="8" customFormat="1" ht="21.75" customHeight="1">
      <c r="A16" s="170" t="s">
        <v>128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2"/>
      <c r="R16" s="73"/>
    </row>
    <row r="17" spans="1:18" s="37" customFormat="1" ht="89.25" customHeight="1">
      <c r="A17" s="50">
        <v>3</v>
      </c>
      <c r="B17" s="50"/>
      <c r="C17" s="50" t="s">
        <v>4</v>
      </c>
      <c r="D17" s="50" t="s">
        <v>4</v>
      </c>
      <c r="E17" s="50" t="s">
        <v>11</v>
      </c>
      <c r="F17" s="39">
        <f>'[1]Лист3'!$D$41</f>
        <v>5654.7</v>
      </c>
      <c r="G17" s="61" t="s">
        <v>151</v>
      </c>
      <c r="H17" s="60">
        <v>11</v>
      </c>
      <c r="I17" s="60" t="s">
        <v>68</v>
      </c>
      <c r="J17" s="60" t="s">
        <v>73</v>
      </c>
      <c r="K17" s="60" t="s">
        <v>127</v>
      </c>
      <c r="L17" s="60">
        <v>3</v>
      </c>
      <c r="M17" s="60">
        <v>2</v>
      </c>
      <c r="N17" s="39">
        <f>M17/L17*100</f>
        <v>66.66666666666666</v>
      </c>
      <c r="O17" s="60" t="s">
        <v>234</v>
      </c>
      <c r="P17" s="60">
        <v>0</v>
      </c>
      <c r="Q17" s="60">
        <v>0</v>
      </c>
      <c r="R17" s="66"/>
    </row>
    <row r="18" spans="1:18" s="8" customFormat="1" ht="32.25" customHeight="1">
      <c r="A18" s="191" t="s">
        <v>129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73"/>
    </row>
    <row r="19" spans="1:18" s="48" customFormat="1" ht="69" customHeight="1">
      <c r="A19" s="74">
        <v>4</v>
      </c>
      <c r="B19" s="74"/>
      <c r="C19" s="74" t="s">
        <v>4</v>
      </c>
      <c r="D19" s="74" t="s">
        <v>2</v>
      </c>
      <c r="E19" s="74" t="s">
        <v>12</v>
      </c>
      <c r="F19" s="75">
        <f>'[1]Лист3'!$D$47</f>
        <v>83648.669</v>
      </c>
      <c r="G19" s="76" t="s">
        <v>152</v>
      </c>
      <c r="H19" s="72">
        <v>30</v>
      </c>
      <c r="I19" s="72" t="s">
        <v>67</v>
      </c>
      <c r="J19" s="72" t="s">
        <v>73</v>
      </c>
      <c r="K19" s="72" t="s">
        <v>127</v>
      </c>
      <c r="L19" s="72">
        <v>1</v>
      </c>
      <c r="M19" s="72">
        <v>0</v>
      </c>
      <c r="N19" s="72">
        <f>M19/L19*100</f>
        <v>0</v>
      </c>
      <c r="O19" s="60" t="s">
        <v>240</v>
      </c>
      <c r="P19" s="72">
        <v>20</v>
      </c>
      <c r="Q19" s="72">
        <v>27</v>
      </c>
      <c r="R19" s="77"/>
    </row>
    <row r="20" spans="1:18" s="8" customFormat="1" ht="30.75" customHeight="1">
      <c r="A20" s="170" t="s">
        <v>224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  <c r="R20" s="73"/>
    </row>
    <row r="21" spans="1:18" s="37" customFormat="1" ht="27" customHeight="1">
      <c r="A21" s="50">
        <v>5</v>
      </c>
      <c r="B21" s="50"/>
      <c r="C21" s="50" t="s">
        <v>4</v>
      </c>
      <c r="D21" s="50" t="s">
        <v>2</v>
      </c>
      <c r="E21" s="50" t="s">
        <v>12</v>
      </c>
      <c r="F21" s="39">
        <f>'[1]Лист3'!$D$52</f>
        <v>41619.4</v>
      </c>
      <c r="G21" s="61" t="s">
        <v>153</v>
      </c>
      <c r="H21" s="60">
        <v>12</v>
      </c>
      <c r="I21" s="60" t="s">
        <v>68</v>
      </c>
      <c r="J21" s="60" t="s">
        <v>73</v>
      </c>
      <c r="K21" s="60" t="s">
        <v>127</v>
      </c>
      <c r="L21" s="60">
        <v>5</v>
      </c>
      <c r="M21" s="60">
        <v>4</v>
      </c>
      <c r="N21" s="60">
        <f>M21/L21*100</f>
        <v>80</v>
      </c>
      <c r="O21" s="60" t="s">
        <v>238</v>
      </c>
      <c r="P21" s="60">
        <v>6</v>
      </c>
      <c r="Q21" s="60">
        <v>6</v>
      </c>
      <c r="R21" s="66"/>
    </row>
    <row r="22" spans="1:18" s="8" customFormat="1" ht="27" customHeight="1">
      <c r="A22" s="170" t="s">
        <v>132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78"/>
      <c r="Q22" s="79"/>
      <c r="R22" s="73"/>
    </row>
    <row r="23" spans="1:18" s="37" customFormat="1" ht="36" customHeight="1">
      <c r="A23" s="50">
        <v>6</v>
      </c>
      <c r="B23" s="50"/>
      <c r="C23" s="50"/>
      <c r="D23" s="50"/>
      <c r="E23" s="50"/>
      <c r="F23" s="39"/>
      <c r="G23" s="61" t="s">
        <v>154</v>
      </c>
      <c r="H23" s="60"/>
      <c r="I23" s="60" t="s">
        <v>68</v>
      </c>
      <c r="J23" s="60" t="s">
        <v>73</v>
      </c>
      <c r="K23" s="60" t="s">
        <v>127</v>
      </c>
      <c r="L23" s="60">
        <v>6</v>
      </c>
      <c r="M23" s="60">
        <v>3</v>
      </c>
      <c r="N23" s="60">
        <f>M23/L23*100</f>
        <v>50</v>
      </c>
      <c r="O23" s="60" t="s">
        <v>228</v>
      </c>
      <c r="P23" s="78"/>
      <c r="Q23" s="79"/>
      <c r="R23" s="66"/>
    </row>
    <row r="24" spans="1:18" s="8" customFormat="1" ht="21.75" customHeight="1">
      <c r="A24" s="170" t="s">
        <v>225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  <c r="R24" s="73"/>
    </row>
    <row r="25" spans="1:18" s="43" customFormat="1" ht="44.25" customHeight="1">
      <c r="A25" s="50">
        <v>7</v>
      </c>
      <c r="B25" s="50"/>
      <c r="C25" s="50" t="s">
        <v>4</v>
      </c>
      <c r="D25" s="50" t="s">
        <v>2</v>
      </c>
      <c r="E25" s="50" t="s">
        <v>11</v>
      </c>
      <c r="F25" s="39">
        <f>'[1]Лист3'!$D$58</f>
        <v>103485</v>
      </c>
      <c r="G25" s="58" t="s">
        <v>155</v>
      </c>
      <c r="H25" s="60">
        <v>22</v>
      </c>
      <c r="I25" s="60" t="s">
        <v>67</v>
      </c>
      <c r="J25" s="60" t="s">
        <v>73</v>
      </c>
      <c r="K25" s="60" t="s">
        <v>127</v>
      </c>
      <c r="L25" s="60">
        <v>4</v>
      </c>
      <c r="M25" s="60">
        <v>4</v>
      </c>
      <c r="N25" s="60">
        <f>M25/L25*100</f>
        <v>100</v>
      </c>
      <c r="O25" s="60" t="s">
        <v>72</v>
      </c>
      <c r="P25" s="60">
        <v>13</v>
      </c>
      <c r="Q25" s="60">
        <v>13</v>
      </c>
      <c r="R25" s="66"/>
    </row>
    <row r="26" spans="1:18" s="8" customFormat="1" ht="21.75" customHeight="1">
      <c r="A26" s="170" t="s">
        <v>133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  <c r="R26" s="73"/>
    </row>
    <row r="27" spans="1:18" s="43" customFormat="1" ht="38.25" customHeight="1">
      <c r="A27" s="50">
        <v>8</v>
      </c>
      <c r="B27" s="50"/>
      <c r="C27" s="50" t="s">
        <v>4</v>
      </c>
      <c r="D27" s="50" t="s">
        <v>2</v>
      </c>
      <c r="E27" s="50" t="s">
        <v>3</v>
      </c>
      <c r="F27" s="39">
        <f>'[1]Лист3'!$D$70</f>
        <v>810000</v>
      </c>
      <c r="G27" s="58" t="s">
        <v>156</v>
      </c>
      <c r="H27" s="60">
        <v>50</v>
      </c>
      <c r="I27" s="60" t="s">
        <v>67</v>
      </c>
      <c r="J27" s="60" t="s">
        <v>71</v>
      </c>
      <c r="K27" s="60" t="s">
        <v>127</v>
      </c>
      <c r="L27" s="60">
        <v>28</v>
      </c>
      <c r="M27" s="60">
        <v>29</v>
      </c>
      <c r="N27" s="39">
        <f>M27/L27*100</f>
        <v>103.57142857142858</v>
      </c>
      <c r="O27" s="60" t="s">
        <v>223</v>
      </c>
      <c r="P27" s="60">
        <v>250</v>
      </c>
      <c r="Q27" s="60">
        <v>250</v>
      </c>
      <c r="R27" s="66"/>
    </row>
    <row r="28" spans="1:18" s="8" customFormat="1" ht="22.5" customHeight="1">
      <c r="A28" s="170" t="s">
        <v>134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  <c r="R28" s="73"/>
    </row>
    <row r="29" spans="1:18" s="43" customFormat="1" ht="33" customHeight="1">
      <c r="A29" s="183">
        <v>9</v>
      </c>
      <c r="B29" s="183"/>
      <c r="C29" s="181" t="s">
        <v>4</v>
      </c>
      <c r="D29" s="181" t="s">
        <v>2</v>
      </c>
      <c r="E29" s="183" t="s">
        <v>14</v>
      </c>
      <c r="F29" s="39">
        <f>'[1]Лист3'!$D$82</f>
        <v>67738500</v>
      </c>
      <c r="G29" s="61" t="s">
        <v>157</v>
      </c>
      <c r="H29" s="60">
        <v>195000</v>
      </c>
      <c r="I29" s="60" t="s">
        <v>67</v>
      </c>
      <c r="J29" s="60" t="s">
        <v>70</v>
      </c>
      <c r="K29" s="60" t="s">
        <v>127</v>
      </c>
      <c r="L29" s="39">
        <v>6000</v>
      </c>
      <c r="M29" s="39">
        <v>6085</v>
      </c>
      <c r="N29" s="39">
        <f>M29/L29*100</f>
        <v>101.41666666666667</v>
      </c>
      <c r="O29" s="60"/>
      <c r="P29" s="39">
        <v>440000</v>
      </c>
      <c r="Q29" s="39">
        <v>440000</v>
      </c>
      <c r="R29" s="66"/>
    </row>
    <row r="30" spans="1:18" s="43" customFormat="1" ht="38.25" customHeight="1">
      <c r="A30" s="183"/>
      <c r="B30" s="183"/>
      <c r="C30" s="182"/>
      <c r="D30" s="182"/>
      <c r="E30" s="183"/>
      <c r="F30" s="39">
        <v>8845500</v>
      </c>
      <c r="G30" s="61" t="s">
        <v>158</v>
      </c>
      <c r="H30" s="39">
        <v>50000</v>
      </c>
      <c r="I30" s="60" t="s">
        <v>67</v>
      </c>
      <c r="J30" s="39" t="s">
        <v>70</v>
      </c>
      <c r="K30" s="39" t="s">
        <v>127</v>
      </c>
      <c r="L30" s="39">
        <v>6000</v>
      </c>
      <c r="M30" s="39">
        <v>6085</v>
      </c>
      <c r="N30" s="39">
        <f>M30/L30*100</f>
        <v>101.41666666666667</v>
      </c>
      <c r="O30" s="60"/>
      <c r="P30" s="39">
        <v>390000</v>
      </c>
      <c r="Q30" s="39">
        <v>390000</v>
      </c>
      <c r="R30" s="66"/>
    </row>
    <row r="31" spans="1:18" s="8" customFormat="1" ht="21.75" customHeight="1">
      <c r="A31" s="170" t="s">
        <v>135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73"/>
    </row>
    <row r="32" spans="1:18" s="37" customFormat="1" ht="36.75" customHeight="1">
      <c r="A32" s="50">
        <v>10</v>
      </c>
      <c r="B32" s="50"/>
      <c r="C32" s="50" t="s">
        <v>4</v>
      </c>
      <c r="D32" s="50" t="s">
        <v>2</v>
      </c>
      <c r="E32" s="50" t="s">
        <v>13</v>
      </c>
      <c r="F32" s="39">
        <f>'[1]Лист3'!$D$124</f>
        <v>16357.547999999999</v>
      </c>
      <c r="G32" s="61" t="s">
        <v>159</v>
      </c>
      <c r="H32" s="39">
        <v>25</v>
      </c>
      <c r="I32" s="60" t="s">
        <v>68</v>
      </c>
      <c r="J32" s="39" t="s">
        <v>130</v>
      </c>
      <c r="K32" s="39" t="s">
        <v>127</v>
      </c>
      <c r="L32" s="39">
        <v>20</v>
      </c>
      <c r="M32" s="75">
        <v>20</v>
      </c>
      <c r="N32" s="39">
        <f>M32/L32*100</f>
        <v>100</v>
      </c>
      <c r="O32" s="63" t="s">
        <v>241</v>
      </c>
      <c r="P32" s="39">
        <v>70</v>
      </c>
      <c r="Q32" s="39">
        <v>80</v>
      </c>
      <c r="R32" s="66"/>
    </row>
    <row r="33" spans="1:18" s="10" customFormat="1" ht="21.75" customHeight="1">
      <c r="A33" s="173" t="s">
        <v>170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57"/>
    </row>
    <row r="34" spans="1:18" s="10" customFormat="1" ht="34.5" customHeight="1">
      <c r="A34" s="188">
        <v>11</v>
      </c>
      <c r="B34" s="55"/>
      <c r="C34" s="55"/>
      <c r="D34" s="55"/>
      <c r="E34" s="55"/>
      <c r="F34" s="55"/>
      <c r="G34" s="80" t="s">
        <v>147</v>
      </c>
      <c r="H34" s="55"/>
      <c r="I34" s="39" t="s">
        <v>67</v>
      </c>
      <c r="J34" s="55" t="s">
        <v>136</v>
      </c>
      <c r="K34" s="55" t="s">
        <v>127</v>
      </c>
      <c r="L34" s="118">
        <v>0.8</v>
      </c>
      <c r="M34" s="118">
        <v>0.9</v>
      </c>
      <c r="N34" s="39">
        <v>112.5</v>
      </c>
      <c r="O34" s="55"/>
      <c r="P34" s="81"/>
      <c r="Q34" s="56"/>
      <c r="R34" s="54"/>
    </row>
    <row r="35" spans="1:18" s="10" customFormat="1" ht="36" customHeight="1">
      <c r="A35" s="189"/>
      <c r="B35" s="55"/>
      <c r="C35" s="55"/>
      <c r="D35" s="55"/>
      <c r="E35" s="55"/>
      <c r="F35" s="55"/>
      <c r="G35" s="80" t="s">
        <v>149</v>
      </c>
      <c r="H35" s="55"/>
      <c r="I35" s="39" t="s">
        <v>67</v>
      </c>
      <c r="J35" s="50" t="s">
        <v>66</v>
      </c>
      <c r="K35" s="50" t="s">
        <v>127</v>
      </c>
      <c r="L35" s="62">
        <v>80.5</v>
      </c>
      <c r="M35" s="118">
        <v>80.5</v>
      </c>
      <c r="N35" s="39">
        <v>100</v>
      </c>
      <c r="O35" s="55"/>
      <c r="P35" s="81"/>
      <c r="Q35" s="56"/>
      <c r="R35" s="54"/>
    </row>
    <row r="36" spans="1:18" s="10" customFormat="1" ht="45" customHeight="1">
      <c r="A36" s="189"/>
      <c r="B36" s="55"/>
      <c r="C36" s="55"/>
      <c r="D36" s="55"/>
      <c r="E36" s="55"/>
      <c r="F36" s="55"/>
      <c r="G36" s="80" t="s">
        <v>148</v>
      </c>
      <c r="H36" s="55"/>
      <c r="I36" s="39" t="s">
        <v>67</v>
      </c>
      <c r="J36" s="50" t="s">
        <v>130</v>
      </c>
      <c r="K36" s="50" t="s">
        <v>127</v>
      </c>
      <c r="L36" s="65">
        <v>2</v>
      </c>
      <c r="M36" s="118">
        <v>2</v>
      </c>
      <c r="N36" s="39">
        <v>100</v>
      </c>
      <c r="O36" s="55"/>
      <c r="P36" s="81"/>
      <c r="Q36" s="56"/>
      <c r="R36" s="54"/>
    </row>
    <row r="37" spans="1:18" s="10" customFormat="1" ht="42.75" customHeight="1">
      <c r="A37" s="190"/>
      <c r="B37" s="55"/>
      <c r="C37" s="55"/>
      <c r="D37" s="55"/>
      <c r="E37" s="55"/>
      <c r="F37" s="55"/>
      <c r="G37" s="80" t="s">
        <v>150</v>
      </c>
      <c r="H37" s="55"/>
      <c r="I37" s="39" t="s">
        <v>67</v>
      </c>
      <c r="J37" s="50" t="s">
        <v>66</v>
      </c>
      <c r="K37" s="50" t="s">
        <v>127</v>
      </c>
      <c r="L37" s="62">
        <v>80.5</v>
      </c>
      <c r="M37" s="118">
        <v>80.5</v>
      </c>
      <c r="N37" s="39">
        <v>100</v>
      </c>
      <c r="O37" s="55"/>
      <c r="P37" s="81"/>
      <c r="Q37" s="56"/>
      <c r="R37" s="54"/>
    </row>
    <row r="38" spans="1:18" s="8" customFormat="1" ht="21.75" customHeight="1">
      <c r="A38" s="183" t="s">
        <v>8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73"/>
    </row>
    <row r="39" spans="1:18" s="16" customFormat="1" ht="45" customHeight="1">
      <c r="A39" s="74">
        <v>12</v>
      </c>
      <c r="B39" s="74"/>
      <c r="C39" s="74" t="s">
        <v>4</v>
      </c>
      <c r="D39" s="74" t="s">
        <v>2</v>
      </c>
      <c r="E39" s="74" t="s">
        <v>15</v>
      </c>
      <c r="F39" s="75">
        <f>'[1]Лист3'!$D$136</f>
        <v>511784.08230787504</v>
      </c>
      <c r="G39" s="76" t="s">
        <v>160</v>
      </c>
      <c r="H39" s="75">
        <v>95</v>
      </c>
      <c r="I39" s="39" t="s">
        <v>67</v>
      </c>
      <c r="J39" s="75" t="s">
        <v>66</v>
      </c>
      <c r="K39" s="75" t="s">
        <v>127</v>
      </c>
      <c r="L39" s="63">
        <v>51.19</v>
      </c>
      <c r="M39" s="63">
        <v>51</v>
      </c>
      <c r="N39" s="39">
        <v>99.6288337565931</v>
      </c>
      <c r="O39" s="75"/>
      <c r="P39" s="75">
        <v>22</v>
      </c>
      <c r="Q39" s="75">
        <v>22</v>
      </c>
      <c r="R39" s="77"/>
    </row>
    <row r="40" spans="1:18" s="16" customFormat="1" ht="21.75" customHeight="1">
      <c r="A40" s="191" t="s">
        <v>137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3"/>
      <c r="P40" s="82"/>
      <c r="Q40" s="83"/>
      <c r="R40" s="77"/>
    </row>
    <row r="41" spans="1:18" s="16" customFormat="1" ht="43.5" customHeight="1">
      <c r="A41" s="74">
        <v>13</v>
      </c>
      <c r="B41" s="74"/>
      <c r="C41" s="74"/>
      <c r="D41" s="74"/>
      <c r="E41" s="74"/>
      <c r="F41" s="75"/>
      <c r="G41" s="76" t="s">
        <v>160</v>
      </c>
      <c r="H41" s="75">
        <v>95</v>
      </c>
      <c r="I41" s="39" t="s">
        <v>67</v>
      </c>
      <c r="J41" s="75" t="s">
        <v>66</v>
      </c>
      <c r="K41" s="75" t="s">
        <v>127</v>
      </c>
      <c r="L41" s="63">
        <v>51.19</v>
      </c>
      <c r="M41" s="63">
        <v>52.3</v>
      </c>
      <c r="N41" s="39">
        <v>102.16839226411409</v>
      </c>
      <c r="O41" s="75"/>
      <c r="P41" s="82"/>
      <c r="Q41" s="83"/>
      <c r="R41" s="77"/>
    </row>
    <row r="42" spans="1:18" s="8" customFormat="1" ht="21.75" customHeight="1">
      <c r="A42" s="170" t="s">
        <v>138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2"/>
      <c r="R42" s="73"/>
    </row>
    <row r="43" spans="1:18" s="8" customFormat="1" ht="32.25" customHeight="1">
      <c r="A43" s="181">
        <v>14</v>
      </c>
      <c r="B43" s="181"/>
      <c r="C43" s="181" t="s">
        <v>4</v>
      </c>
      <c r="D43" s="181" t="s">
        <v>2</v>
      </c>
      <c r="E43" s="181" t="s">
        <v>16</v>
      </c>
      <c r="F43" s="185">
        <f>'[1]Лист3'!$D$142</f>
        <v>288544.49999999994</v>
      </c>
      <c r="G43" s="61" t="s">
        <v>161</v>
      </c>
      <c r="H43" s="39">
        <v>95</v>
      </c>
      <c r="I43" s="39" t="s">
        <v>67</v>
      </c>
      <c r="J43" s="39" t="s">
        <v>69</v>
      </c>
      <c r="K43" s="39" t="s">
        <v>127</v>
      </c>
      <c r="L43" s="39">
        <v>2811</v>
      </c>
      <c r="M43" s="39">
        <v>2811</v>
      </c>
      <c r="N43" s="39">
        <v>100</v>
      </c>
      <c r="O43" s="63"/>
      <c r="P43" s="39" t="e">
        <f>O43+#REF!</f>
        <v>#REF!</v>
      </c>
      <c r="Q43" s="39" t="e">
        <f>P43+#REF!</f>
        <v>#REF!</v>
      </c>
      <c r="R43" s="66"/>
    </row>
    <row r="44" spans="1:18" s="8" customFormat="1" ht="26.25" customHeight="1">
      <c r="A44" s="182"/>
      <c r="B44" s="182"/>
      <c r="C44" s="182"/>
      <c r="D44" s="182"/>
      <c r="E44" s="182"/>
      <c r="F44" s="186"/>
      <c r="G44" s="61" t="s">
        <v>162</v>
      </c>
      <c r="H44" s="39"/>
      <c r="I44" s="39" t="s">
        <v>67</v>
      </c>
      <c r="J44" s="39" t="s">
        <v>66</v>
      </c>
      <c r="K44" s="39" t="s">
        <v>127</v>
      </c>
      <c r="L44" s="39">
        <v>1</v>
      </c>
      <c r="M44" s="39">
        <v>1</v>
      </c>
      <c r="N44" s="39">
        <v>100</v>
      </c>
      <c r="O44" s="63"/>
      <c r="P44" s="39">
        <v>3</v>
      </c>
      <c r="Q44" s="39">
        <v>3</v>
      </c>
      <c r="R44" s="66"/>
    </row>
    <row r="45" spans="1:18" s="8" customFormat="1" ht="21.75" customHeight="1">
      <c r="A45" s="179" t="s">
        <v>139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84"/>
      <c r="Q45" s="85"/>
      <c r="R45" s="73"/>
    </row>
    <row r="46" spans="1:18" s="8" customFormat="1" ht="50.25" customHeight="1">
      <c r="A46" s="50">
        <v>15</v>
      </c>
      <c r="B46" s="50"/>
      <c r="C46" s="50"/>
      <c r="D46" s="50"/>
      <c r="E46" s="50"/>
      <c r="F46" s="39"/>
      <c r="G46" s="61" t="s">
        <v>163</v>
      </c>
      <c r="H46" s="39"/>
      <c r="I46" s="39" t="s">
        <v>67</v>
      </c>
      <c r="J46" s="39" t="s">
        <v>66</v>
      </c>
      <c r="K46" s="39" t="s">
        <v>127</v>
      </c>
      <c r="L46" s="39">
        <v>100</v>
      </c>
      <c r="M46" s="39">
        <v>100</v>
      </c>
      <c r="N46" s="39">
        <v>100</v>
      </c>
      <c r="O46" s="63"/>
      <c r="P46" s="84"/>
      <c r="Q46" s="85"/>
      <c r="R46" s="73"/>
    </row>
    <row r="47" spans="1:18" s="8" customFormat="1" ht="21.75" customHeight="1">
      <c r="A47" s="170" t="s">
        <v>140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2"/>
      <c r="R47" s="73"/>
    </row>
    <row r="48" spans="1:18" s="8" customFormat="1" ht="51" customHeight="1">
      <c r="A48" s="86">
        <v>16</v>
      </c>
      <c r="B48" s="86"/>
      <c r="C48" s="86"/>
      <c r="D48" s="86"/>
      <c r="E48" s="86"/>
      <c r="F48" s="87"/>
      <c r="G48" s="61" t="s">
        <v>164</v>
      </c>
      <c r="H48" s="39"/>
      <c r="I48" s="39" t="s">
        <v>67</v>
      </c>
      <c r="J48" s="39" t="s">
        <v>130</v>
      </c>
      <c r="K48" s="39" t="s">
        <v>127</v>
      </c>
      <c r="L48" s="39">
        <v>2</v>
      </c>
      <c r="M48" s="39">
        <v>2</v>
      </c>
      <c r="N48" s="39">
        <f>M48/L48*100</f>
        <v>100</v>
      </c>
      <c r="O48" s="63"/>
      <c r="P48" s="39">
        <v>1.5</v>
      </c>
      <c r="Q48" s="39">
        <v>1.5</v>
      </c>
      <c r="R48" s="66"/>
    </row>
    <row r="49" spans="1:18" s="8" customFormat="1" ht="21.75" customHeight="1">
      <c r="A49" s="170" t="s">
        <v>141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  <c r="R49" s="73"/>
    </row>
    <row r="50" spans="1:18" s="8" customFormat="1" ht="33.75" customHeight="1">
      <c r="A50" s="50">
        <v>17</v>
      </c>
      <c r="B50" s="50"/>
      <c r="C50" s="50" t="s">
        <v>4</v>
      </c>
      <c r="D50" s="50" t="s">
        <v>2</v>
      </c>
      <c r="E50" s="86" t="s">
        <v>16</v>
      </c>
      <c r="F50" s="39">
        <f>'[1]Лист3'!$D$154</f>
        <v>72445.3</v>
      </c>
      <c r="G50" s="61" t="s">
        <v>165</v>
      </c>
      <c r="H50" s="39">
        <v>95</v>
      </c>
      <c r="I50" s="39" t="s">
        <v>67</v>
      </c>
      <c r="J50" s="39" t="s">
        <v>142</v>
      </c>
      <c r="K50" s="39" t="s">
        <v>127</v>
      </c>
      <c r="L50" s="39">
        <v>0.5</v>
      </c>
      <c r="M50" s="39">
        <v>8.2</v>
      </c>
      <c r="N50" s="39">
        <f>M50/L50*100</f>
        <v>1639.9999999999998</v>
      </c>
      <c r="O50" s="63"/>
      <c r="P50" s="39">
        <v>10</v>
      </c>
      <c r="Q50" s="39">
        <v>10</v>
      </c>
      <c r="R50" s="66"/>
    </row>
    <row r="51" spans="1:18" s="8" customFormat="1" ht="33.75" customHeight="1">
      <c r="A51" s="170" t="s">
        <v>143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2"/>
      <c r="R51" s="66"/>
    </row>
    <row r="52" spans="1:18" s="8" customFormat="1" ht="33.75" customHeight="1">
      <c r="A52" s="50">
        <v>18</v>
      </c>
      <c r="B52" s="50"/>
      <c r="C52" s="50" t="s">
        <v>4</v>
      </c>
      <c r="D52" s="50" t="s">
        <v>2</v>
      </c>
      <c r="E52" s="86" t="s">
        <v>16</v>
      </c>
      <c r="F52" s="39">
        <f>'[1]Лист3'!$D$166</f>
        <v>3000</v>
      </c>
      <c r="G52" s="61" t="s">
        <v>165</v>
      </c>
      <c r="H52" s="39">
        <v>95</v>
      </c>
      <c r="I52" s="39" t="s">
        <v>67</v>
      </c>
      <c r="J52" s="39" t="s">
        <v>142</v>
      </c>
      <c r="K52" s="39" t="s">
        <v>127</v>
      </c>
      <c r="L52" s="39">
        <v>0.5</v>
      </c>
      <c r="M52" s="39">
        <v>0.5</v>
      </c>
      <c r="N52" s="39">
        <f>M52/L52*100</f>
        <v>100</v>
      </c>
      <c r="O52" s="63"/>
      <c r="P52" s="39">
        <v>3</v>
      </c>
      <c r="Q52" s="39">
        <v>3</v>
      </c>
      <c r="R52" s="66"/>
    </row>
    <row r="53" spans="1:18" s="8" customFormat="1" ht="21.75" customHeight="1">
      <c r="A53" s="170" t="s">
        <v>144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73"/>
    </row>
    <row r="54" spans="1:18" s="8" customFormat="1" ht="39.75" customHeight="1">
      <c r="A54" s="86">
        <v>19</v>
      </c>
      <c r="B54" s="86"/>
      <c r="C54" s="86"/>
      <c r="D54" s="86"/>
      <c r="E54" s="86"/>
      <c r="F54" s="87"/>
      <c r="G54" s="61" t="s">
        <v>166</v>
      </c>
      <c r="H54" s="39"/>
      <c r="I54" s="39" t="s">
        <v>67</v>
      </c>
      <c r="J54" s="39" t="s">
        <v>142</v>
      </c>
      <c r="K54" s="39" t="s">
        <v>127</v>
      </c>
      <c r="L54" s="39">
        <v>0.1</v>
      </c>
      <c r="M54" s="39">
        <v>0.1</v>
      </c>
      <c r="N54" s="39">
        <f>M54/L54*100</f>
        <v>100</v>
      </c>
      <c r="O54" s="63"/>
      <c r="P54" s="39">
        <v>5.6</v>
      </c>
      <c r="Q54" s="39">
        <v>5</v>
      </c>
      <c r="R54" s="66"/>
    </row>
    <row r="55" spans="1:18" s="8" customFormat="1" ht="31.5" customHeight="1">
      <c r="A55" s="184" t="s">
        <v>6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88">
        <f>Лист4!Q147</f>
        <v>0</v>
      </c>
    </row>
    <row r="56" s="8" customFormat="1" ht="9.75"/>
    <row r="57" s="8" customFormat="1" ht="9.75"/>
    <row r="58" s="8" customFormat="1" ht="9.75"/>
    <row r="59" s="8" customFormat="1" ht="9.75"/>
    <row r="60" s="8" customFormat="1" ht="9.75"/>
    <row r="61" s="8" customFormat="1" ht="9.75"/>
    <row r="62" s="8" customFormat="1" ht="9.75"/>
    <row r="63" s="8" customFormat="1" ht="9.75"/>
    <row r="64" s="8" customFormat="1" ht="9.75"/>
    <row r="65" s="8" customFormat="1" ht="9.75"/>
    <row r="66" s="8" customFormat="1" ht="9.75"/>
    <row r="67" s="8" customFormat="1" ht="9.75"/>
    <row r="68" s="8" customFormat="1" ht="9.75"/>
    <row r="69" s="8" customFormat="1" ht="9.75"/>
    <row r="70" s="8" customFormat="1" ht="9.75"/>
    <row r="71" s="8" customFormat="1" ht="9.75"/>
    <row r="72" s="8" customFormat="1" ht="9.75"/>
    <row r="73" s="8" customFormat="1" ht="9.75"/>
    <row r="74" s="8" customFormat="1" ht="9.75"/>
    <row r="75" s="8" customFormat="1" ht="9.75"/>
    <row r="76" s="8" customFormat="1" ht="9.75"/>
    <row r="77" s="8" customFormat="1" ht="9.75"/>
    <row r="78" s="8" customFormat="1" ht="9.75"/>
    <row r="79" s="8" customFormat="1" ht="9.75"/>
    <row r="80" s="8" customFormat="1" ht="9.75"/>
    <row r="81" s="8" customFormat="1" ht="9.75"/>
    <row r="82" s="8" customFormat="1" ht="9.75"/>
    <row r="83" s="8" customFormat="1" ht="9.75"/>
    <row r="84" s="8" customFormat="1" ht="9.75"/>
    <row r="85" s="8" customFormat="1" ht="9.75"/>
    <row r="86" s="8" customFormat="1" ht="9.75"/>
    <row r="87" s="8" customFormat="1" ht="9.75"/>
    <row r="88" s="8" customFormat="1" ht="9.75"/>
    <row r="89" s="8" customFormat="1" ht="9.75"/>
    <row r="90" s="8" customFormat="1" ht="9.75"/>
    <row r="91" s="8" customFormat="1" ht="9.75"/>
    <row r="92" s="8" customFormat="1" ht="9.75"/>
    <row r="93" s="8" customFormat="1" ht="9.75"/>
    <row r="94" s="8" customFormat="1" ht="9.75"/>
    <row r="95" s="8" customFormat="1" ht="9.75"/>
    <row r="96" s="8" customFormat="1" ht="9.75"/>
    <row r="97" s="8" customFormat="1" ht="9.75"/>
    <row r="98" s="8" customFormat="1" ht="9.75"/>
    <row r="99" s="8" customFormat="1" ht="9.75"/>
    <row r="100" s="8" customFormat="1" ht="9.75"/>
    <row r="101" s="8" customFormat="1" ht="9.75"/>
    <row r="102" s="8" customFormat="1" ht="9.75"/>
    <row r="103" s="8" customFormat="1" ht="9.75"/>
    <row r="104" s="8" customFormat="1" ht="9.75"/>
    <row r="105" s="8" customFormat="1" ht="9.75"/>
    <row r="106" s="8" customFormat="1" ht="9.75"/>
    <row r="107" s="8" customFormat="1" ht="9.75"/>
    <row r="108" s="8" customFormat="1" ht="9.75"/>
    <row r="109" s="8" customFormat="1" ht="9.75"/>
    <row r="110" s="8" customFormat="1" ht="9.75"/>
    <row r="111" s="8" customFormat="1" ht="9.75"/>
    <row r="112" s="8" customFormat="1" ht="9.75"/>
    <row r="113" s="8" customFormat="1" ht="9.75"/>
    <row r="114" s="8" customFormat="1" ht="9.75"/>
    <row r="115" s="8" customFormat="1" ht="9.75"/>
    <row r="116" s="8" customFormat="1" ht="9.75"/>
    <row r="117" s="8" customFormat="1" ht="9.75"/>
    <row r="118" s="8" customFormat="1" ht="9.75"/>
    <row r="119" s="8" customFormat="1" ht="9.75"/>
    <row r="120" s="8" customFormat="1" ht="9.75"/>
    <row r="121" s="8" customFormat="1" ht="9.75"/>
    <row r="122" s="8" customFormat="1" ht="9.75"/>
    <row r="123" s="8" customFormat="1" ht="9.75"/>
    <row r="124" s="8" customFormat="1" ht="9.75"/>
    <row r="125" s="8" customFormat="1" ht="9.75"/>
    <row r="126" s="8" customFormat="1" ht="9.75"/>
    <row r="127" s="8" customFormat="1" ht="9.75"/>
    <row r="128" s="8" customFormat="1" ht="9.75"/>
    <row r="129" s="8" customFormat="1" ht="9.75"/>
    <row r="130" s="8" customFormat="1" ht="9.75"/>
    <row r="131" s="8" customFormat="1" ht="9.75"/>
    <row r="132" s="7" customFormat="1" ht="9.75"/>
    <row r="133" s="7" customFormat="1" ht="9.75"/>
    <row r="134" s="7" customFormat="1" ht="9.75"/>
    <row r="135" s="7" customFormat="1" ht="9.75"/>
    <row r="136" s="7" customFormat="1" ht="9.75"/>
    <row r="137" s="7" customFormat="1" ht="9.75"/>
    <row r="138" s="7" customFormat="1" ht="9.75"/>
    <row r="139" s="7" customFormat="1" ht="9.75"/>
    <row r="140" s="7" customFormat="1" ht="9.75"/>
    <row r="141" s="7" customFormat="1" ht="9.75"/>
    <row r="142" s="7" customFormat="1" ht="9.75"/>
    <row r="143" s="7" customFormat="1" ht="9.75"/>
    <row r="144" s="7" customFormat="1" ht="9.75"/>
    <row r="145" s="7" customFormat="1" ht="9.75"/>
    <row r="146" s="7" customFormat="1" ht="9.75"/>
    <row r="147" s="7" customFormat="1" ht="9.75"/>
    <row r="148" s="7" customFormat="1" ht="9.75"/>
    <row r="149" s="7" customFormat="1" ht="9.75"/>
    <row r="150" s="7" customFormat="1" ht="9.75"/>
    <row r="151" s="7" customFormat="1" ht="9.75"/>
    <row r="152" s="7" customFormat="1" ht="9.75"/>
    <row r="153" s="7" customFormat="1" ht="9.75"/>
    <row r="154" s="7" customFormat="1" ht="9.75"/>
    <row r="155" s="7" customFormat="1" ht="9.75"/>
    <row r="156" s="7" customFormat="1" ht="9.75"/>
    <row r="157" s="7" customFormat="1" ht="9.75"/>
    <row r="158" s="7" customFormat="1" ht="9.75"/>
    <row r="159" s="7" customFormat="1" ht="9.75"/>
    <row r="160" s="7" customFormat="1" ht="9.75"/>
    <row r="161" s="7" customFormat="1" ht="9.75"/>
    <row r="162" s="7" customFormat="1" ht="9.75"/>
    <row r="163" s="7" customFormat="1" ht="9.75"/>
    <row r="164" s="7" customFormat="1" ht="9.75"/>
    <row r="165" s="7" customFormat="1" ht="9.75"/>
    <row r="166" s="7" customFormat="1" ht="9.75"/>
    <row r="167" s="7" customFormat="1" ht="9.75"/>
    <row r="168" s="7" customFormat="1" ht="9.75"/>
    <row r="169" s="7" customFormat="1" ht="9.75"/>
    <row r="170" s="7" customFormat="1" ht="9.75"/>
    <row r="171" s="7" customFormat="1" ht="9.75"/>
    <row r="172" s="7" customFormat="1" ht="9.75"/>
    <row r="173" s="7" customFormat="1" ht="9.75"/>
    <row r="174" s="7" customFormat="1" ht="9.75"/>
    <row r="175" s="7" customFormat="1" ht="9.75"/>
    <row r="176" s="7" customFormat="1" ht="9.75"/>
    <row r="177" s="7" customFormat="1" ht="9.75"/>
    <row r="178" s="7" customFormat="1" ht="9.75"/>
    <row r="179" s="7" customFormat="1" ht="9.75"/>
    <row r="180" s="7" customFormat="1" ht="9.75"/>
    <row r="181" s="7" customFormat="1" ht="9.75"/>
    <row r="182" s="7" customFormat="1" ht="9.75"/>
    <row r="183" s="7" customFormat="1" ht="9.75"/>
    <row r="184" s="7" customFormat="1" ht="9.75"/>
    <row r="185" s="7" customFormat="1" ht="9.75"/>
    <row r="186" s="7" customFormat="1" ht="9.75"/>
    <row r="187" s="7" customFormat="1" ht="9.75"/>
    <row r="188" s="7" customFormat="1" ht="9.75"/>
    <row r="189" s="7" customFormat="1" ht="9.75"/>
    <row r="190" s="7" customFormat="1" ht="9.75"/>
    <row r="191" s="7" customFormat="1" ht="9.75"/>
    <row r="192" s="7" customFormat="1" ht="9.75"/>
    <row r="193" s="7" customFormat="1" ht="9.75"/>
    <row r="194" s="7" customFormat="1" ht="9.75"/>
    <row r="195" s="7" customFormat="1" ht="9.75"/>
    <row r="196" s="7" customFormat="1" ht="9.75"/>
    <row r="197" s="7" customFormat="1" ht="9.75"/>
    <row r="198" s="7" customFormat="1" ht="9.75"/>
    <row r="199" s="7" customFormat="1" ht="9.75"/>
    <row r="200" s="7" customFormat="1" ht="9.75"/>
    <row r="201" s="7" customFormat="1" ht="9.75"/>
    <row r="202" s="7" customFormat="1" ht="9.75"/>
    <row r="203" s="7" customFormat="1" ht="9.75"/>
    <row r="204" s="7" customFormat="1" ht="9.75"/>
    <row r="205" s="7" customFormat="1" ht="9.75"/>
    <row r="206" s="7" customFormat="1" ht="9.75"/>
    <row r="207" s="7" customFormat="1" ht="9.75"/>
  </sheetData>
  <sheetProtection/>
  <mergeCells count="58">
    <mergeCell ref="B43:B44"/>
    <mergeCell ref="A31:Q31"/>
    <mergeCell ref="A53:Q53"/>
    <mergeCell ref="A33:Q33"/>
    <mergeCell ref="A38:Q38"/>
    <mergeCell ref="A42:Q42"/>
    <mergeCell ref="A47:Q47"/>
    <mergeCell ref="A49:Q49"/>
    <mergeCell ref="D43:D44"/>
    <mergeCell ref="A51:Q51"/>
    <mergeCell ref="A28:Q28"/>
    <mergeCell ref="O3:O5"/>
    <mergeCell ref="A7:A10"/>
    <mergeCell ref="E12:E13"/>
    <mergeCell ref="A26:Q26"/>
    <mergeCell ref="A3:A5"/>
    <mergeCell ref="B3:B5"/>
    <mergeCell ref="F7:F10"/>
    <mergeCell ref="A22:O22"/>
    <mergeCell ref="A18:Q18"/>
    <mergeCell ref="A1:Q1"/>
    <mergeCell ref="E3:E5"/>
    <mergeCell ref="B7:B10"/>
    <mergeCell ref="C7:C10"/>
    <mergeCell ref="D7:D10"/>
    <mergeCell ref="G3:G5"/>
    <mergeCell ref="F3:F5"/>
    <mergeCell ref="A6:Q6"/>
    <mergeCell ref="C3:D3"/>
    <mergeCell ref="E7:E10"/>
    <mergeCell ref="A55:Q55"/>
    <mergeCell ref="F43:F44"/>
    <mergeCell ref="B12:B13"/>
    <mergeCell ref="A12:A13"/>
    <mergeCell ref="F12:F13"/>
    <mergeCell ref="C43:C44"/>
    <mergeCell ref="B29:B30"/>
    <mergeCell ref="A16:Q16"/>
    <mergeCell ref="A34:A37"/>
    <mergeCell ref="A40:O40"/>
    <mergeCell ref="A45:O45"/>
    <mergeCell ref="E43:E44"/>
    <mergeCell ref="E29:E30"/>
    <mergeCell ref="C12:C13"/>
    <mergeCell ref="D12:D13"/>
    <mergeCell ref="A29:A30"/>
    <mergeCell ref="C29:C30"/>
    <mergeCell ref="D29:D30"/>
    <mergeCell ref="A43:A44"/>
    <mergeCell ref="A24:Q24"/>
    <mergeCell ref="A20:Q20"/>
    <mergeCell ref="A11:Q11"/>
    <mergeCell ref="I3:I5"/>
    <mergeCell ref="J3:J5"/>
    <mergeCell ref="K4:K5"/>
    <mergeCell ref="L4:N4"/>
    <mergeCell ref="K3:N3"/>
    <mergeCell ref="A14:O14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  <rowBreaks count="2" manualBreakCount="2">
    <brk id="15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view="pageBreakPreview" zoomScaleSheetLayoutView="100" zoomScalePageLayoutView="0" workbookViewId="0" topLeftCell="B1">
      <selection activeCell="C22" sqref="C22"/>
    </sheetView>
  </sheetViews>
  <sheetFormatPr defaultColWidth="9.140625" defaultRowHeight="12.75"/>
  <cols>
    <col min="1" max="1" width="5.28125" style="117" customWidth="1"/>
    <col min="2" max="2" width="38.57421875" style="117" customWidth="1"/>
    <col min="3" max="3" width="17.7109375" style="117" customWidth="1"/>
    <col min="4" max="4" width="7.7109375" style="117" hidden="1" customWidth="1"/>
    <col min="5" max="5" width="6.00390625" style="117" customWidth="1"/>
    <col min="6" max="6" width="7.7109375" style="117" customWidth="1"/>
    <col min="7" max="7" width="9.57421875" style="117" customWidth="1"/>
    <col min="8" max="8" width="7.7109375" style="117" customWidth="1"/>
    <col min="9" max="9" width="9.421875" style="117" customWidth="1"/>
    <col min="10" max="10" width="8.8515625" style="117" customWidth="1"/>
    <col min="11" max="11" width="9.7109375" style="117" customWidth="1"/>
    <col min="12" max="12" width="9.421875" style="117" customWidth="1"/>
    <col min="13" max="13" width="5.421875" style="117" customWidth="1"/>
    <col min="14" max="14" width="4.28125" style="117" customWidth="1"/>
    <col min="15" max="15" width="9.140625" style="117" customWidth="1"/>
    <col min="16" max="16" width="10.57421875" style="117" bestFit="1" customWidth="1"/>
    <col min="17" max="16384" width="9.140625" style="117" customWidth="1"/>
  </cols>
  <sheetData>
    <row r="1" s="66" customFormat="1" ht="9.75"/>
    <row r="2" spans="1:14" s="66" customFormat="1" ht="18" customHeight="1">
      <c r="A2" s="199" t="s">
        <v>237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="66" customFormat="1" ht="9.75"/>
    <row r="4" spans="1:14" s="54" customFormat="1" ht="24" customHeight="1">
      <c r="A4" s="176" t="s">
        <v>0</v>
      </c>
      <c r="B4" s="176" t="s">
        <v>1</v>
      </c>
      <c r="C4" s="176" t="s">
        <v>5</v>
      </c>
      <c r="D4" s="90"/>
      <c r="E4" s="173" t="s">
        <v>46</v>
      </c>
      <c r="F4" s="174"/>
      <c r="G4" s="174"/>
      <c r="H4" s="175"/>
      <c r="I4" s="173" t="s">
        <v>45</v>
      </c>
      <c r="J4" s="174"/>
      <c r="K4" s="174"/>
      <c r="L4" s="174"/>
      <c r="M4" s="174"/>
      <c r="N4" s="175"/>
    </row>
    <row r="5" spans="1:14" s="54" customFormat="1" ht="47.25" customHeight="1">
      <c r="A5" s="176"/>
      <c r="B5" s="176"/>
      <c r="C5" s="176"/>
      <c r="D5" s="55" t="s">
        <v>44</v>
      </c>
      <c r="E5" s="91" t="s">
        <v>43</v>
      </c>
      <c r="F5" s="91" t="s">
        <v>42</v>
      </c>
      <c r="G5" s="91" t="s">
        <v>41</v>
      </c>
      <c r="H5" s="91" t="s">
        <v>40</v>
      </c>
      <c r="I5" s="55" t="s">
        <v>24</v>
      </c>
      <c r="J5" s="55" t="s">
        <v>25</v>
      </c>
      <c r="K5" s="55" t="s">
        <v>26</v>
      </c>
      <c r="L5" s="55" t="s">
        <v>27</v>
      </c>
      <c r="M5" s="173" t="s">
        <v>28</v>
      </c>
      <c r="N5" s="175"/>
    </row>
    <row r="6" spans="1:16" s="54" customFormat="1" ht="20.25" customHeight="1">
      <c r="A6" s="176">
        <v>1</v>
      </c>
      <c r="B6" s="176" t="s">
        <v>92</v>
      </c>
      <c r="C6" s="51" t="s">
        <v>35</v>
      </c>
      <c r="D6" s="59">
        <v>195000</v>
      </c>
      <c r="E6" s="92" t="s">
        <v>33</v>
      </c>
      <c r="F6" s="92" t="s">
        <v>33</v>
      </c>
      <c r="G6" s="92" t="s">
        <v>33</v>
      </c>
      <c r="H6" s="92" t="s">
        <v>33</v>
      </c>
      <c r="I6" s="71">
        <f>I10+I18</f>
        <v>9889</v>
      </c>
      <c r="J6" s="71">
        <f>J10+J18</f>
        <v>8956.7</v>
      </c>
      <c r="K6" s="71">
        <f>K10+K18</f>
        <v>6930</v>
      </c>
      <c r="L6" s="71">
        <f aca="true" t="shared" si="0" ref="L6:L14">K6/I6*100</f>
        <v>70.07786429365962</v>
      </c>
      <c r="M6" s="197">
        <f aca="true" t="shared" si="1" ref="M6:M13">K6/J6*100</f>
        <v>77.37224647470607</v>
      </c>
      <c r="N6" s="198"/>
      <c r="P6" s="93"/>
    </row>
    <row r="7" spans="1:16" s="54" customFormat="1" ht="153" customHeight="1">
      <c r="A7" s="176"/>
      <c r="B7" s="176"/>
      <c r="C7" s="55" t="s">
        <v>169</v>
      </c>
      <c r="D7" s="59"/>
      <c r="E7" s="94">
        <v>850</v>
      </c>
      <c r="F7" s="95" t="s">
        <v>34</v>
      </c>
      <c r="G7" s="95" t="s">
        <v>168</v>
      </c>
      <c r="H7" s="95" t="s">
        <v>36</v>
      </c>
      <c r="I7" s="71">
        <f>I14</f>
        <v>10</v>
      </c>
      <c r="J7" s="71">
        <f>J14</f>
        <v>0</v>
      </c>
      <c r="K7" s="71">
        <f>K14</f>
        <v>0</v>
      </c>
      <c r="L7" s="71">
        <f t="shared" si="0"/>
        <v>0</v>
      </c>
      <c r="M7" s="197">
        <v>0</v>
      </c>
      <c r="N7" s="198"/>
      <c r="P7" s="93"/>
    </row>
    <row r="8" spans="1:14" s="54" customFormat="1" ht="55.5" customHeight="1">
      <c r="A8" s="176"/>
      <c r="B8" s="176"/>
      <c r="C8" s="55" t="s">
        <v>120</v>
      </c>
      <c r="D8" s="55">
        <v>24.45</v>
      </c>
      <c r="E8" s="96" t="s">
        <v>37</v>
      </c>
      <c r="F8" s="96" t="s">
        <v>39</v>
      </c>
      <c r="G8" s="96" t="s">
        <v>221</v>
      </c>
      <c r="H8" s="96" t="s">
        <v>38</v>
      </c>
      <c r="I8" s="71">
        <f>I12</f>
        <v>992</v>
      </c>
      <c r="J8" s="71">
        <f>J12</f>
        <v>992</v>
      </c>
      <c r="K8" s="71">
        <f>K12</f>
        <v>992</v>
      </c>
      <c r="L8" s="71">
        <f t="shared" si="0"/>
        <v>100</v>
      </c>
      <c r="M8" s="197">
        <f t="shared" si="1"/>
        <v>100</v>
      </c>
      <c r="N8" s="198"/>
    </row>
    <row r="9" spans="1:14" s="54" customFormat="1" ht="147" customHeight="1">
      <c r="A9" s="176"/>
      <c r="B9" s="176"/>
      <c r="C9" s="55" t="s">
        <v>174</v>
      </c>
      <c r="D9" s="55"/>
      <c r="E9" s="92" t="s">
        <v>37</v>
      </c>
      <c r="F9" s="92" t="s">
        <v>33</v>
      </c>
      <c r="G9" s="92" t="s">
        <v>33</v>
      </c>
      <c r="H9" s="92" t="s">
        <v>33</v>
      </c>
      <c r="I9" s="71">
        <f>I19</f>
        <v>8887</v>
      </c>
      <c r="J9" s="71">
        <f>J19</f>
        <v>7964.7</v>
      </c>
      <c r="K9" s="71">
        <f>K19</f>
        <v>5938</v>
      </c>
      <c r="L9" s="71">
        <f t="shared" si="0"/>
        <v>66.81669854844155</v>
      </c>
      <c r="M9" s="197">
        <f t="shared" si="1"/>
        <v>74.55396938993309</v>
      </c>
      <c r="N9" s="198"/>
    </row>
    <row r="10" spans="1:16" s="98" customFormat="1" ht="24.75" customHeight="1">
      <c r="A10" s="97"/>
      <c r="B10" s="97"/>
      <c r="C10" s="55" t="s">
        <v>35</v>
      </c>
      <c r="D10" s="89"/>
      <c r="E10" s="92" t="s">
        <v>37</v>
      </c>
      <c r="F10" s="92" t="s">
        <v>33</v>
      </c>
      <c r="G10" s="92" t="s">
        <v>33</v>
      </c>
      <c r="H10" s="92" t="s">
        <v>33</v>
      </c>
      <c r="I10" s="71">
        <f>I11+I12</f>
        <v>1002</v>
      </c>
      <c r="J10" s="71">
        <f>J11+J12</f>
        <v>992</v>
      </c>
      <c r="K10" s="71">
        <f>K11+K12</f>
        <v>992</v>
      </c>
      <c r="L10" s="39">
        <f t="shared" si="0"/>
        <v>99.00199600798403</v>
      </c>
      <c r="M10" s="179">
        <f t="shared" si="1"/>
        <v>100</v>
      </c>
      <c r="N10" s="195"/>
      <c r="O10" s="54"/>
      <c r="P10" s="54"/>
    </row>
    <row r="11" spans="1:16" s="98" customFormat="1" ht="209.25" customHeight="1">
      <c r="A11" s="99">
        <v>2</v>
      </c>
      <c r="B11" s="97" t="s">
        <v>116</v>
      </c>
      <c r="C11" s="55" t="s">
        <v>169</v>
      </c>
      <c r="D11" s="89"/>
      <c r="E11" s="60">
        <v>850</v>
      </c>
      <c r="F11" s="100" t="s">
        <v>34</v>
      </c>
      <c r="G11" s="100" t="s">
        <v>168</v>
      </c>
      <c r="H11" s="100" t="s">
        <v>36</v>
      </c>
      <c r="I11" s="39">
        <v>10</v>
      </c>
      <c r="J11" s="101">
        <v>0</v>
      </c>
      <c r="K11" s="101">
        <v>0</v>
      </c>
      <c r="L11" s="39">
        <f t="shared" si="0"/>
        <v>0</v>
      </c>
      <c r="M11" s="179">
        <v>0</v>
      </c>
      <c r="N11" s="195"/>
      <c r="O11" s="54"/>
      <c r="P11" s="54"/>
    </row>
    <row r="12" spans="1:16" s="98" customFormat="1" ht="66" customHeight="1">
      <c r="A12" s="91"/>
      <c r="B12" s="97"/>
      <c r="C12" s="102" t="s">
        <v>120</v>
      </c>
      <c r="D12" s="103"/>
      <c r="E12" s="96" t="s">
        <v>37</v>
      </c>
      <c r="F12" s="96" t="s">
        <v>39</v>
      </c>
      <c r="G12" s="96" t="s">
        <v>221</v>
      </c>
      <c r="H12" s="96" t="s">
        <v>38</v>
      </c>
      <c r="I12" s="104">
        <f>I13</f>
        <v>992</v>
      </c>
      <c r="J12" s="104">
        <f>J13</f>
        <v>992</v>
      </c>
      <c r="K12" s="104">
        <f>K13</f>
        <v>992</v>
      </c>
      <c r="L12" s="104">
        <f t="shared" si="0"/>
        <v>100</v>
      </c>
      <c r="M12" s="200">
        <f t="shared" si="1"/>
        <v>100</v>
      </c>
      <c r="N12" s="201"/>
      <c r="O12" s="54"/>
      <c r="P12" s="54"/>
    </row>
    <row r="13" spans="1:16" s="105" customFormat="1" ht="60.75" customHeight="1">
      <c r="A13" s="50">
        <v>3</v>
      </c>
      <c r="B13" s="50" t="s">
        <v>167</v>
      </c>
      <c r="C13" s="50" t="s">
        <v>120</v>
      </c>
      <c r="D13" s="75"/>
      <c r="E13" s="100" t="s">
        <v>37</v>
      </c>
      <c r="F13" s="100" t="s">
        <v>39</v>
      </c>
      <c r="G13" s="100" t="s">
        <v>221</v>
      </c>
      <c r="H13" s="100" t="s">
        <v>38</v>
      </c>
      <c r="I13" s="39">
        <v>992</v>
      </c>
      <c r="J13" s="101">
        <v>992</v>
      </c>
      <c r="K13" s="101">
        <v>992</v>
      </c>
      <c r="L13" s="39">
        <f t="shared" si="0"/>
        <v>100</v>
      </c>
      <c r="M13" s="196">
        <f t="shared" si="1"/>
        <v>100</v>
      </c>
      <c r="N13" s="196"/>
      <c r="O13" s="66"/>
      <c r="P13" s="66"/>
    </row>
    <row r="14" spans="1:16" s="105" customFormat="1" ht="173.25" customHeight="1">
      <c r="A14" s="106">
        <v>4</v>
      </c>
      <c r="B14" s="106" t="s">
        <v>250</v>
      </c>
      <c r="C14" s="86" t="s">
        <v>251</v>
      </c>
      <c r="D14" s="87"/>
      <c r="E14" s="107">
        <v>850</v>
      </c>
      <c r="F14" s="108" t="s">
        <v>34</v>
      </c>
      <c r="G14" s="108" t="s">
        <v>168</v>
      </c>
      <c r="H14" s="108" t="s">
        <v>36</v>
      </c>
      <c r="I14" s="109">
        <v>10</v>
      </c>
      <c r="J14" s="110">
        <v>0</v>
      </c>
      <c r="K14" s="110">
        <v>0</v>
      </c>
      <c r="L14" s="109">
        <f t="shared" si="0"/>
        <v>0</v>
      </c>
      <c r="M14" s="202">
        <v>0</v>
      </c>
      <c r="N14" s="203"/>
      <c r="O14" s="66"/>
      <c r="P14" s="66"/>
    </row>
    <row r="15" spans="1:14" s="66" customFormat="1" ht="15.75" customHeight="1">
      <c r="A15" s="50"/>
      <c r="B15" s="50"/>
      <c r="C15" s="50"/>
      <c r="D15" s="39"/>
      <c r="E15" s="60"/>
      <c r="F15" s="100"/>
      <c r="G15" s="100"/>
      <c r="H15" s="100"/>
      <c r="I15" s="39"/>
      <c r="J15" s="39"/>
      <c r="K15" s="39"/>
      <c r="L15" s="39"/>
      <c r="M15" s="179"/>
      <c r="N15" s="195"/>
    </row>
    <row r="16" spans="1:14" s="66" customFormat="1" ht="15.75" customHeight="1">
      <c r="A16" s="106"/>
      <c r="B16" s="106"/>
      <c r="C16" s="50"/>
      <c r="D16" s="39"/>
      <c r="E16" s="60"/>
      <c r="F16" s="100"/>
      <c r="G16" s="100"/>
      <c r="H16" s="100"/>
      <c r="I16" s="39"/>
      <c r="J16" s="39"/>
      <c r="K16" s="39"/>
      <c r="L16" s="39"/>
      <c r="M16" s="111"/>
      <c r="N16" s="85"/>
    </row>
    <row r="17" spans="1:14" s="66" customFormat="1" ht="75.75" customHeight="1">
      <c r="A17" s="106"/>
      <c r="B17" s="106"/>
      <c r="C17" s="50"/>
      <c r="D17" s="39"/>
      <c r="E17" s="60"/>
      <c r="F17" s="100"/>
      <c r="G17" s="100"/>
      <c r="H17" s="100"/>
      <c r="I17" s="39"/>
      <c r="J17" s="39"/>
      <c r="K17" s="39"/>
      <c r="L17" s="39"/>
      <c r="M17" s="179"/>
      <c r="N17" s="195"/>
    </row>
    <row r="18" spans="1:16" s="98" customFormat="1" ht="22.5" customHeight="1">
      <c r="A18" s="102"/>
      <c r="B18" s="188" t="s">
        <v>102</v>
      </c>
      <c r="C18" s="55" t="s">
        <v>35</v>
      </c>
      <c r="D18" s="71"/>
      <c r="E18" s="96" t="s">
        <v>37</v>
      </c>
      <c r="F18" s="96" t="s">
        <v>33</v>
      </c>
      <c r="G18" s="96" t="s">
        <v>33</v>
      </c>
      <c r="H18" s="96" t="s">
        <v>33</v>
      </c>
      <c r="I18" s="71">
        <f>I19</f>
        <v>8887</v>
      </c>
      <c r="J18" s="71">
        <f>J19</f>
        <v>7964.7</v>
      </c>
      <c r="K18" s="71">
        <f>K19</f>
        <v>5938</v>
      </c>
      <c r="L18" s="39">
        <f aca="true" t="shared" si="2" ref="L18:L25">K18/I18*100</f>
        <v>66.81669854844155</v>
      </c>
      <c r="M18" s="179">
        <f aca="true" t="shared" si="3" ref="M18:M25">K18/J18*100</f>
        <v>74.55396938993309</v>
      </c>
      <c r="N18" s="195"/>
      <c r="O18" s="54"/>
      <c r="P18" s="54"/>
    </row>
    <row r="19" spans="1:16" s="98" customFormat="1" ht="144" customHeight="1">
      <c r="A19" s="97">
        <v>5</v>
      </c>
      <c r="B19" s="190"/>
      <c r="C19" s="55" t="s">
        <v>174</v>
      </c>
      <c r="D19" s="71"/>
      <c r="E19" s="96" t="s">
        <v>37</v>
      </c>
      <c r="F19" s="96" t="s">
        <v>33</v>
      </c>
      <c r="G19" s="96" t="s">
        <v>33</v>
      </c>
      <c r="H19" s="96" t="s">
        <v>33</v>
      </c>
      <c r="I19" s="71">
        <f>I20+I21+I22+I23+I24+I25</f>
        <v>8887</v>
      </c>
      <c r="J19" s="71">
        <f>J20+J21+J22+J23+J24+J25</f>
        <v>7964.7</v>
      </c>
      <c r="K19" s="71">
        <f>K20+K21+K22+K23+K24+K25</f>
        <v>5938</v>
      </c>
      <c r="L19" s="39">
        <f t="shared" si="2"/>
        <v>66.81669854844155</v>
      </c>
      <c r="M19" s="179">
        <f t="shared" si="3"/>
        <v>74.55396938993309</v>
      </c>
      <c r="N19" s="195"/>
      <c r="O19" s="54"/>
      <c r="P19" s="54"/>
    </row>
    <row r="20" spans="1:16" s="98" customFormat="1" ht="134.25" customHeight="1">
      <c r="A20" s="102">
        <v>6</v>
      </c>
      <c r="B20" s="97" t="s">
        <v>172</v>
      </c>
      <c r="C20" s="55" t="s">
        <v>106</v>
      </c>
      <c r="D20" s="112"/>
      <c r="E20" s="113">
        <v>850</v>
      </c>
      <c r="F20" s="113">
        <v>501</v>
      </c>
      <c r="G20" s="113">
        <v>320223790</v>
      </c>
      <c r="H20" s="113">
        <v>243</v>
      </c>
      <c r="I20" s="114">
        <f>'[2]Лист1'!I19</f>
        <v>280</v>
      </c>
      <c r="J20" s="71">
        <f>'[2]Лист1'!J19</f>
        <v>195</v>
      </c>
      <c r="K20" s="71">
        <f>'[2]Лист1'!L19</f>
        <v>195</v>
      </c>
      <c r="L20" s="39">
        <f t="shared" si="2"/>
        <v>69.64285714285714</v>
      </c>
      <c r="M20" s="179">
        <f t="shared" si="3"/>
        <v>100</v>
      </c>
      <c r="N20" s="195"/>
      <c r="O20" s="54"/>
      <c r="P20" s="54"/>
    </row>
    <row r="21" spans="1:16" s="98" customFormat="1" ht="135.75" customHeight="1">
      <c r="A21" s="55">
        <v>7</v>
      </c>
      <c r="B21" s="97" t="s">
        <v>171</v>
      </c>
      <c r="C21" s="55" t="s">
        <v>106</v>
      </c>
      <c r="D21" s="112"/>
      <c r="E21" s="115">
        <v>850</v>
      </c>
      <c r="F21" s="113">
        <v>503</v>
      </c>
      <c r="G21" s="113">
        <v>329381340</v>
      </c>
      <c r="H21" s="113">
        <v>244</v>
      </c>
      <c r="I21" s="114">
        <v>4306</v>
      </c>
      <c r="J21" s="114">
        <v>4306</v>
      </c>
      <c r="K21" s="71">
        <v>4140.6</v>
      </c>
      <c r="L21" s="39">
        <f t="shared" si="2"/>
        <v>96.15884811890386</v>
      </c>
      <c r="M21" s="179">
        <f t="shared" si="3"/>
        <v>96.15884811890386</v>
      </c>
      <c r="N21" s="195"/>
      <c r="O21" s="54"/>
      <c r="P21" s="54"/>
    </row>
    <row r="22" spans="1:16" s="98" customFormat="1" ht="175.5" customHeight="1">
      <c r="A22" s="55">
        <v>8</v>
      </c>
      <c r="B22" s="55" t="s">
        <v>108</v>
      </c>
      <c r="C22" s="55" t="s">
        <v>112</v>
      </c>
      <c r="D22" s="112"/>
      <c r="E22" s="113">
        <v>850</v>
      </c>
      <c r="F22" s="113">
        <v>503</v>
      </c>
      <c r="G22" s="113">
        <v>320520320</v>
      </c>
      <c r="H22" s="113">
        <v>540</v>
      </c>
      <c r="I22" s="85">
        <f>'[2]Лист1'!I22</f>
        <v>300</v>
      </c>
      <c r="J22" s="85">
        <f>'[2]Лист1'!J22</f>
        <v>475</v>
      </c>
      <c r="K22" s="71">
        <v>475</v>
      </c>
      <c r="L22" s="39">
        <f t="shared" si="2"/>
        <v>158.33333333333331</v>
      </c>
      <c r="M22" s="179">
        <f t="shared" si="3"/>
        <v>100</v>
      </c>
      <c r="N22" s="195"/>
      <c r="O22" s="54"/>
      <c r="P22" s="54"/>
    </row>
    <row r="23" spans="1:16" s="98" customFormat="1" ht="145.5" customHeight="1">
      <c r="A23" s="55">
        <v>9</v>
      </c>
      <c r="B23" s="55" t="s">
        <v>110</v>
      </c>
      <c r="C23" s="55" t="s">
        <v>173</v>
      </c>
      <c r="D23" s="112"/>
      <c r="E23" s="113">
        <v>850</v>
      </c>
      <c r="F23" s="113">
        <v>502</v>
      </c>
      <c r="G23" s="92" t="s">
        <v>33</v>
      </c>
      <c r="H23" s="92" t="s">
        <v>33</v>
      </c>
      <c r="I23" s="85">
        <v>3500</v>
      </c>
      <c r="J23" s="85">
        <v>1820</v>
      </c>
      <c r="K23" s="71">
        <v>0</v>
      </c>
      <c r="L23" s="39">
        <f t="shared" si="2"/>
        <v>0</v>
      </c>
      <c r="M23" s="179">
        <f t="shared" si="3"/>
        <v>0</v>
      </c>
      <c r="N23" s="195"/>
      <c r="O23" s="54"/>
      <c r="P23" s="54"/>
    </row>
    <row r="24" spans="1:16" s="98" customFormat="1" ht="145.5" customHeight="1">
      <c r="A24" s="55">
        <v>10</v>
      </c>
      <c r="B24" s="55" t="s">
        <v>109</v>
      </c>
      <c r="C24" s="55"/>
      <c r="D24" s="112"/>
      <c r="E24" s="113">
        <v>850</v>
      </c>
      <c r="F24" s="113">
        <v>502</v>
      </c>
      <c r="G24" s="113" t="s">
        <v>222</v>
      </c>
      <c r="H24" s="113">
        <v>414</v>
      </c>
      <c r="I24" s="85">
        <v>500</v>
      </c>
      <c r="J24" s="85">
        <v>965.7</v>
      </c>
      <c r="K24" s="71">
        <v>936.7</v>
      </c>
      <c r="L24" s="39">
        <f>K24/I24*100</f>
        <v>187.34000000000003</v>
      </c>
      <c r="M24" s="179">
        <f>K24/J24*100</f>
        <v>96.996996996997</v>
      </c>
      <c r="N24" s="195"/>
      <c r="O24" s="54"/>
      <c r="P24" s="54"/>
    </row>
    <row r="25" spans="1:16" s="98" customFormat="1" ht="141.75" customHeight="1">
      <c r="A25" s="55">
        <v>11</v>
      </c>
      <c r="B25" s="55" t="s">
        <v>114</v>
      </c>
      <c r="C25" s="55" t="s">
        <v>111</v>
      </c>
      <c r="D25" s="112"/>
      <c r="E25" s="113">
        <v>850</v>
      </c>
      <c r="F25" s="113">
        <v>502</v>
      </c>
      <c r="G25" s="113">
        <v>320860450</v>
      </c>
      <c r="H25" s="92" t="s">
        <v>33</v>
      </c>
      <c r="I25" s="71">
        <f>'[2]Лист1'!I25</f>
        <v>1</v>
      </c>
      <c r="J25" s="71">
        <f>'[2]Лист1'!J25</f>
        <v>203</v>
      </c>
      <c r="K25" s="71">
        <f>'[2]Лист1'!L25</f>
        <v>190.7</v>
      </c>
      <c r="L25" s="39">
        <f t="shared" si="2"/>
        <v>19070</v>
      </c>
      <c r="M25" s="196">
        <f t="shared" si="3"/>
        <v>93.94088669950739</v>
      </c>
      <c r="N25" s="196"/>
      <c r="O25" s="54"/>
      <c r="P25" s="54"/>
    </row>
    <row r="26" spans="1:14" s="66" customFormat="1" ht="31.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</row>
    <row r="27" s="66" customFormat="1" ht="9.75"/>
    <row r="28" s="66" customFormat="1" ht="9.75"/>
    <row r="29" s="66" customFormat="1" ht="9.75"/>
    <row r="30" s="66" customFormat="1" ht="9.75"/>
    <row r="31" s="66" customFormat="1" ht="9.75"/>
    <row r="32" s="66" customFormat="1" ht="9.75"/>
    <row r="33" s="66" customFormat="1" ht="9.75"/>
    <row r="34" s="66" customFormat="1" ht="9.75"/>
    <row r="35" s="66" customFormat="1" ht="9.75"/>
    <row r="36" s="66" customFormat="1" ht="9.75"/>
    <row r="37" s="66" customFormat="1" ht="9.75"/>
    <row r="38" s="66" customFormat="1" ht="9.75"/>
    <row r="39" s="66" customFormat="1" ht="9.75"/>
    <row r="40" s="66" customFormat="1" ht="9.75"/>
    <row r="41" s="66" customFormat="1" ht="9.75"/>
    <row r="42" s="66" customFormat="1" ht="9.75"/>
    <row r="43" s="66" customFormat="1" ht="9.75"/>
    <row r="44" s="66" customFormat="1" ht="9.75"/>
    <row r="45" s="66" customFormat="1" ht="9.75"/>
    <row r="46" s="66" customFormat="1" ht="9.75"/>
    <row r="47" s="66" customFormat="1" ht="9.75"/>
    <row r="48" s="66" customFormat="1" ht="9.75"/>
    <row r="49" s="66" customFormat="1" ht="9.75"/>
    <row r="50" s="66" customFormat="1" ht="9.75"/>
    <row r="51" s="66" customFormat="1" ht="9.75"/>
    <row r="52" s="66" customFormat="1" ht="9.75"/>
    <row r="53" s="66" customFormat="1" ht="9.75"/>
    <row r="54" s="66" customFormat="1" ht="9.75"/>
    <row r="55" s="66" customFormat="1" ht="9.75"/>
    <row r="56" s="66" customFormat="1" ht="9.75"/>
    <row r="57" s="66" customFormat="1" ht="9.75"/>
    <row r="58" s="66" customFormat="1" ht="9.75"/>
    <row r="59" s="66" customFormat="1" ht="9.75"/>
    <row r="60" s="66" customFormat="1" ht="9.75"/>
    <row r="61" s="66" customFormat="1" ht="9.75"/>
    <row r="62" s="66" customFormat="1" ht="9.75"/>
    <row r="63" s="66" customFormat="1" ht="9.75"/>
    <row r="64" s="66" customFormat="1" ht="9.75"/>
    <row r="65" s="66" customFormat="1" ht="9.75"/>
    <row r="66" s="66" customFormat="1" ht="9.75"/>
    <row r="67" s="66" customFormat="1" ht="9.75"/>
    <row r="68" s="66" customFormat="1" ht="9.75"/>
    <row r="69" s="66" customFormat="1" ht="9.75"/>
    <row r="70" s="66" customFormat="1" ht="9.75"/>
    <row r="71" s="66" customFormat="1" ht="9.75"/>
    <row r="72" s="66" customFormat="1" ht="9.75"/>
    <row r="73" s="66" customFormat="1" ht="9.75"/>
    <row r="74" s="66" customFormat="1" ht="9.75"/>
    <row r="75" s="66" customFormat="1" ht="9.75"/>
    <row r="76" s="66" customFormat="1" ht="9.75"/>
    <row r="77" s="66" customFormat="1" ht="9.75"/>
    <row r="78" s="66" customFormat="1" ht="9.75"/>
    <row r="79" s="66" customFormat="1" ht="9.75"/>
    <row r="80" s="66" customFormat="1" ht="9.75"/>
    <row r="81" s="66" customFormat="1" ht="9.75"/>
    <row r="82" s="66" customFormat="1" ht="9.75"/>
    <row r="83" s="66" customFormat="1" ht="9.75"/>
    <row r="84" s="66" customFormat="1" ht="9.75"/>
    <row r="85" s="66" customFormat="1" ht="9.75"/>
    <row r="86" s="66" customFormat="1" ht="9.75"/>
    <row r="87" s="66" customFormat="1" ht="9.75"/>
    <row r="88" s="66" customFormat="1" ht="9.75"/>
    <row r="89" s="66" customFormat="1" ht="9.75"/>
    <row r="90" s="66" customFormat="1" ht="9.75"/>
    <row r="91" s="66" customFormat="1" ht="9.75"/>
    <row r="92" s="66" customFormat="1" ht="9.75"/>
    <row r="93" s="66" customFormat="1" ht="9.75"/>
    <row r="94" s="66" customFormat="1" ht="9.75"/>
    <row r="95" s="66" customFormat="1" ht="9.75"/>
    <row r="96" s="66" customFormat="1" ht="9.75"/>
    <row r="97" s="66" customFormat="1" ht="9.75"/>
    <row r="98" s="66" customFormat="1" ht="9.75"/>
    <row r="99" s="66" customFormat="1" ht="9.75"/>
    <row r="100" s="66" customFormat="1" ht="9.75"/>
    <row r="101" s="66" customFormat="1" ht="9.75"/>
    <row r="102" s="66" customFormat="1" ht="9.75"/>
    <row r="103" s="116" customFormat="1" ht="9.75"/>
    <row r="104" s="116" customFormat="1" ht="9.75"/>
    <row r="105" s="116" customFormat="1" ht="9.75"/>
    <row r="106" s="116" customFormat="1" ht="9.75"/>
    <row r="107" s="116" customFormat="1" ht="9.75"/>
    <row r="108" s="116" customFormat="1" ht="9.75"/>
    <row r="109" s="116" customFormat="1" ht="9.75"/>
    <row r="110" s="116" customFormat="1" ht="9.75"/>
    <row r="111" s="116" customFormat="1" ht="9.75"/>
    <row r="112" s="116" customFormat="1" ht="9.75"/>
    <row r="113" s="116" customFormat="1" ht="9.75"/>
    <row r="114" s="116" customFormat="1" ht="9.75"/>
    <row r="115" s="116" customFormat="1" ht="9.75"/>
    <row r="116" s="116" customFormat="1" ht="9.75"/>
    <row r="117" s="116" customFormat="1" ht="9.75"/>
    <row r="118" s="116" customFormat="1" ht="9.75"/>
    <row r="119" s="116" customFormat="1" ht="9.75"/>
    <row r="120" s="116" customFormat="1" ht="9.75"/>
    <row r="121" s="116" customFormat="1" ht="9.75"/>
    <row r="122" s="116" customFormat="1" ht="9.75"/>
    <row r="123" s="116" customFormat="1" ht="9.75"/>
    <row r="124" s="116" customFormat="1" ht="9.75"/>
    <row r="125" s="116" customFormat="1" ht="9.75"/>
    <row r="126" s="116" customFormat="1" ht="9.75"/>
    <row r="127" s="116" customFormat="1" ht="9.75"/>
    <row r="128" s="116" customFormat="1" ht="9.75"/>
    <row r="129" s="116" customFormat="1" ht="9.75"/>
    <row r="130" s="116" customFormat="1" ht="9.75"/>
    <row r="131" s="116" customFormat="1" ht="9.75"/>
    <row r="132" s="116" customFormat="1" ht="9.75"/>
    <row r="133" s="116" customFormat="1" ht="9.75"/>
    <row r="134" s="116" customFormat="1" ht="9.75"/>
    <row r="135" s="116" customFormat="1" ht="9.75"/>
    <row r="136" s="116" customFormat="1" ht="9.75"/>
    <row r="137" s="116" customFormat="1" ht="9.75"/>
    <row r="138" s="116" customFormat="1" ht="9.75"/>
    <row r="139" s="116" customFormat="1" ht="9.75"/>
    <row r="140" s="116" customFormat="1" ht="9.75"/>
    <row r="141" s="116" customFormat="1" ht="9.75"/>
    <row r="142" s="116" customFormat="1" ht="9.75"/>
    <row r="143" s="116" customFormat="1" ht="9.75"/>
    <row r="144" s="116" customFormat="1" ht="9.75"/>
    <row r="145" s="116" customFormat="1" ht="9.75"/>
    <row r="146" s="116" customFormat="1" ht="9.75"/>
    <row r="147" s="116" customFormat="1" ht="9.75"/>
    <row r="148" s="116" customFormat="1" ht="9.75"/>
    <row r="149" s="116" customFormat="1" ht="9.75"/>
    <row r="150" s="116" customFormat="1" ht="9.75"/>
    <row r="151" s="116" customFormat="1" ht="9.75"/>
    <row r="152" s="116" customFormat="1" ht="9.75"/>
    <row r="153" s="116" customFormat="1" ht="9.75"/>
    <row r="154" s="116" customFormat="1" ht="9.75"/>
    <row r="155" s="116" customFormat="1" ht="9.75"/>
    <row r="156" s="116" customFormat="1" ht="9.75"/>
    <row r="157" s="116" customFormat="1" ht="9.75"/>
    <row r="158" s="116" customFormat="1" ht="9.75"/>
    <row r="159" s="116" customFormat="1" ht="9.75"/>
    <row r="160" s="116" customFormat="1" ht="9.75"/>
    <row r="161" s="116" customFormat="1" ht="9.75"/>
    <row r="162" s="116" customFormat="1" ht="9.75"/>
    <row r="163" s="116" customFormat="1" ht="9.75"/>
    <row r="164" s="116" customFormat="1" ht="9.75"/>
    <row r="165" s="116" customFormat="1" ht="9.75"/>
    <row r="166" s="116" customFormat="1" ht="9.75"/>
    <row r="167" s="116" customFormat="1" ht="9.75"/>
    <row r="168" s="116" customFormat="1" ht="9.75"/>
    <row r="169" s="116" customFormat="1" ht="9.75"/>
    <row r="170" s="116" customFormat="1" ht="9.75"/>
    <row r="171" s="116" customFormat="1" ht="9.75"/>
    <row r="172" s="116" customFormat="1" ht="9.75"/>
    <row r="173" s="116" customFormat="1" ht="9.75"/>
    <row r="174" s="116" customFormat="1" ht="9.75"/>
    <row r="175" s="116" customFormat="1" ht="9.75"/>
    <row r="176" s="116" customFormat="1" ht="9.75"/>
    <row r="177" s="116" customFormat="1" ht="9.75"/>
    <row r="178" s="116" customFormat="1" ht="9.75"/>
  </sheetData>
  <sheetProtection/>
  <mergeCells count="30">
    <mergeCell ref="A26:N26"/>
    <mergeCell ref="B6:B9"/>
    <mergeCell ref="A6:A9"/>
    <mergeCell ref="M13:N13"/>
    <mergeCell ref="M12:N12"/>
    <mergeCell ref="M11:N11"/>
    <mergeCell ref="M21:N21"/>
    <mergeCell ref="M20:N20"/>
    <mergeCell ref="M17:N17"/>
    <mergeCell ref="M14:N14"/>
    <mergeCell ref="I4:N4"/>
    <mergeCell ref="E4:H4"/>
    <mergeCell ref="A2:N2"/>
    <mergeCell ref="C4:C5"/>
    <mergeCell ref="A4:A5"/>
    <mergeCell ref="B4:B5"/>
    <mergeCell ref="M5:N5"/>
    <mergeCell ref="M10:N10"/>
    <mergeCell ref="M15:N15"/>
    <mergeCell ref="M6:N6"/>
    <mergeCell ref="M8:N8"/>
    <mergeCell ref="M9:N9"/>
    <mergeCell ref="M7:N7"/>
    <mergeCell ref="M23:N23"/>
    <mergeCell ref="M25:N25"/>
    <mergeCell ref="B18:B19"/>
    <mergeCell ref="M19:N19"/>
    <mergeCell ref="M18:N18"/>
    <mergeCell ref="M22:N22"/>
    <mergeCell ref="M24:N24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1"/>
  <sheetViews>
    <sheetView view="pageBreakPreview" zoomScaleSheetLayoutView="100" workbookViewId="0" topLeftCell="B1">
      <selection activeCell="I17" sqref="I17"/>
    </sheetView>
  </sheetViews>
  <sheetFormatPr defaultColWidth="9.140625" defaultRowHeight="12.75"/>
  <cols>
    <col min="1" max="1" width="4.57421875" style="12" customWidth="1"/>
    <col min="2" max="2" width="41.421875" style="12" customWidth="1"/>
    <col min="3" max="3" width="27.28125" style="12" customWidth="1"/>
    <col min="4" max="4" width="14.00390625" style="11" hidden="1" customWidth="1"/>
    <col min="5" max="5" width="10.28125" style="11" hidden="1" customWidth="1"/>
    <col min="6" max="6" width="10.00390625" style="11" hidden="1" customWidth="1"/>
    <col min="7" max="7" width="21.57421875" style="11" hidden="1" customWidth="1"/>
    <col min="8" max="8" width="17.00390625" style="11" customWidth="1"/>
    <col min="9" max="9" width="21.57421875" style="11" customWidth="1"/>
    <col min="10" max="10" width="25.00390625" style="11" customWidth="1"/>
    <col min="11" max="16384" width="9.140625" style="6" customWidth="1"/>
  </cols>
  <sheetData>
    <row r="1" spans="1:10" s="8" customFormat="1" ht="9.75">
      <c r="A1" s="16"/>
      <c r="B1" s="16"/>
      <c r="C1" s="16"/>
      <c r="D1" s="15"/>
      <c r="E1" s="15"/>
      <c r="F1" s="15"/>
      <c r="G1" s="15"/>
      <c r="H1" s="15"/>
      <c r="I1" s="15"/>
      <c r="J1" s="15"/>
    </row>
    <row r="2" spans="1:10" s="8" customFormat="1" ht="12" customHeight="1">
      <c r="A2" s="219" t="s">
        <v>229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8" customFormat="1" ht="3" customHeight="1">
      <c r="A3" s="16"/>
      <c r="B3" s="16"/>
      <c r="C3" s="16"/>
      <c r="D3" s="15"/>
      <c r="E3" s="15"/>
      <c r="F3" s="15"/>
      <c r="G3" s="15"/>
      <c r="H3" s="15"/>
      <c r="I3" s="15"/>
      <c r="J3" s="15"/>
    </row>
    <row r="4" spans="1:10" s="10" customFormat="1" ht="18.75" customHeight="1">
      <c r="A4" s="220" t="s">
        <v>0</v>
      </c>
      <c r="B4" s="220" t="s">
        <v>1</v>
      </c>
      <c r="C4" s="220" t="s">
        <v>65</v>
      </c>
      <c r="D4" s="132"/>
      <c r="E4" s="133"/>
      <c r="F4" s="133"/>
      <c r="G4" s="133"/>
      <c r="H4" s="223" t="s">
        <v>64</v>
      </c>
      <c r="I4" s="224" t="s">
        <v>63</v>
      </c>
      <c r="J4" s="223" t="s">
        <v>62</v>
      </c>
    </row>
    <row r="5" spans="1:10" s="10" customFormat="1" ht="8.25" customHeight="1">
      <c r="A5" s="221"/>
      <c r="B5" s="221"/>
      <c r="C5" s="221"/>
      <c r="D5" s="134"/>
      <c r="E5" s="135"/>
      <c r="F5" s="135"/>
      <c r="G5" s="135"/>
      <c r="H5" s="223"/>
      <c r="I5" s="225"/>
      <c r="J5" s="223"/>
    </row>
    <row r="6" spans="1:10" s="10" customFormat="1" ht="1.5" customHeight="1">
      <c r="A6" s="222"/>
      <c r="B6" s="222"/>
      <c r="C6" s="222"/>
      <c r="D6" s="136"/>
      <c r="E6" s="137"/>
      <c r="F6" s="137"/>
      <c r="G6" s="137"/>
      <c r="H6" s="223"/>
      <c r="I6" s="226"/>
      <c r="J6" s="223"/>
    </row>
    <row r="7" spans="1:10" s="33" customFormat="1" ht="14.25" customHeight="1">
      <c r="A7" s="214" t="s">
        <v>7</v>
      </c>
      <c r="B7" s="215" t="s">
        <v>176</v>
      </c>
      <c r="C7" s="138" t="s">
        <v>51</v>
      </c>
      <c r="D7" s="139">
        <v>72767720.6</v>
      </c>
      <c r="E7" s="139" t="e">
        <f>E8+E9+E10+E11+E12</f>
        <v>#REF!</v>
      </c>
      <c r="F7" s="139">
        <v>11847494</v>
      </c>
      <c r="G7" s="139" t="e">
        <f>G8+G9+G10+G11+G12</f>
        <v>#REF!</v>
      </c>
      <c r="H7" s="139">
        <f aca="true" t="shared" si="0" ref="H7:I12">H13+H73</f>
        <v>282441.5</v>
      </c>
      <c r="I7" s="139">
        <f t="shared" si="0"/>
        <v>266537.07</v>
      </c>
      <c r="J7" s="140">
        <f aca="true" t="shared" si="1" ref="J7:J26">I7/H7*100</f>
        <v>94.36894719791532</v>
      </c>
    </row>
    <row r="8" spans="1:10" s="33" customFormat="1" ht="14.25" customHeight="1">
      <c r="A8" s="214"/>
      <c r="B8" s="215"/>
      <c r="C8" s="138" t="s">
        <v>50</v>
      </c>
      <c r="D8" s="139" t="e">
        <f>D14+D74+#REF!</f>
        <v>#REF!</v>
      </c>
      <c r="E8" s="139" t="e">
        <f>E14+E74+#REF!</f>
        <v>#REF!</v>
      </c>
      <c r="F8" s="139" t="e">
        <f>F14+F74+#REF!</f>
        <v>#REF!</v>
      </c>
      <c r="G8" s="139" t="e">
        <f>G14+G74+#REF!</f>
        <v>#REF!</v>
      </c>
      <c r="H8" s="139">
        <f t="shared" si="0"/>
        <v>13868.5</v>
      </c>
      <c r="I8" s="139">
        <f t="shared" si="0"/>
        <v>12100.72</v>
      </c>
      <c r="J8" s="140">
        <f t="shared" si="1"/>
        <v>87.25327180300681</v>
      </c>
    </row>
    <row r="9" spans="1:10" s="33" customFormat="1" ht="14.25" customHeight="1">
      <c r="A9" s="214"/>
      <c r="B9" s="215"/>
      <c r="C9" s="138" t="s">
        <v>49</v>
      </c>
      <c r="D9" s="139" t="e">
        <f>D15+D75+#REF!</f>
        <v>#REF!</v>
      </c>
      <c r="E9" s="139" t="e">
        <f>E15+E75+#REF!</f>
        <v>#REF!</v>
      </c>
      <c r="F9" s="139" t="e">
        <f>F15+F75+#REF!</f>
        <v>#REF!</v>
      </c>
      <c r="G9" s="139" t="e">
        <f>G15+G75+#REF!</f>
        <v>#REF!</v>
      </c>
      <c r="H9" s="139">
        <f t="shared" si="0"/>
        <v>13489</v>
      </c>
      <c r="I9" s="139">
        <f t="shared" si="0"/>
        <v>15792.45</v>
      </c>
      <c r="J9" s="140">
        <f t="shared" si="1"/>
        <v>117.07650678330492</v>
      </c>
    </row>
    <row r="10" spans="1:10" s="33" customFormat="1" ht="14.25" customHeight="1">
      <c r="A10" s="214"/>
      <c r="B10" s="215"/>
      <c r="C10" s="138" t="s">
        <v>48</v>
      </c>
      <c r="D10" s="139">
        <v>263608.3</v>
      </c>
      <c r="E10" s="139" t="e">
        <f>E16+E76+#REF!</f>
        <v>#REF!</v>
      </c>
      <c r="F10" s="139" t="e">
        <f>F16+F76+#REF!</f>
        <v>#REF!</v>
      </c>
      <c r="G10" s="139" t="e">
        <f>G16+G76+#REF!</f>
        <v>#REF!</v>
      </c>
      <c r="H10" s="139">
        <f t="shared" si="0"/>
        <v>9888</v>
      </c>
      <c r="I10" s="139">
        <f t="shared" si="0"/>
        <v>6928.3</v>
      </c>
      <c r="J10" s="140">
        <f t="shared" si="1"/>
        <v>70.06775889967638</v>
      </c>
    </row>
    <row r="11" spans="1:10" s="33" customFormat="1" ht="23.25" customHeight="1">
      <c r="A11" s="214"/>
      <c r="B11" s="215"/>
      <c r="C11" s="138" t="s">
        <v>175</v>
      </c>
      <c r="D11" s="139">
        <v>1406625.6</v>
      </c>
      <c r="E11" s="139" t="e">
        <f>E17+E77+#REF!</f>
        <v>#REF!</v>
      </c>
      <c r="F11" s="139" t="e">
        <f>F17+F77+#REF!</f>
        <v>#REF!</v>
      </c>
      <c r="G11" s="139" t="e">
        <f>G17+G77+#REF!</f>
        <v>#REF!</v>
      </c>
      <c r="H11" s="139">
        <f t="shared" si="0"/>
        <v>0</v>
      </c>
      <c r="I11" s="139">
        <f t="shared" si="0"/>
        <v>0</v>
      </c>
      <c r="J11" s="140">
        <v>0</v>
      </c>
    </row>
    <row r="12" spans="1:10" s="34" customFormat="1" ht="14.25" customHeight="1">
      <c r="A12" s="214"/>
      <c r="B12" s="215"/>
      <c r="C12" s="138" t="s">
        <v>47</v>
      </c>
      <c r="D12" s="139" t="e">
        <f>D18+D78+#REF!</f>
        <v>#REF!</v>
      </c>
      <c r="E12" s="139" t="e">
        <f>E18+E78+#REF!</f>
        <v>#REF!</v>
      </c>
      <c r="F12" s="139" t="e">
        <f>F18+F78+#REF!</f>
        <v>#REF!</v>
      </c>
      <c r="G12" s="139" t="e">
        <f>G18+G78+#REF!</f>
        <v>#REF!</v>
      </c>
      <c r="H12" s="139">
        <f t="shared" si="0"/>
        <v>245196</v>
      </c>
      <c r="I12" s="139">
        <f t="shared" si="0"/>
        <v>231715.6</v>
      </c>
      <c r="J12" s="140">
        <f t="shared" si="1"/>
        <v>94.50219416303692</v>
      </c>
    </row>
    <row r="13" spans="1:10" s="35" customFormat="1" ht="14.25" customHeight="1">
      <c r="A13" s="214" t="s">
        <v>61</v>
      </c>
      <c r="B13" s="215" t="s">
        <v>177</v>
      </c>
      <c r="C13" s="138" t="s">
        <v>51</v>
      </c>
      <c r="D13" s="139" t="e">
        <f>D14+D15+D16+D17+D18</f>
        <v>#REF!</v>
      </c>
      <c r="E13" s="139" t="e">
        <f>E14+E15+E16+E17+E18</f>
        <v>#REF!</v>
      </c>
      <c r="F13" s="139" t="e">
        <f>F14+F15+F16+F17+F18</f>
        <v>#REF!</v>
      </c>
      <c r="G13" s="139" t="e">
        <f>G14+G15+G16+G17+G18</f>
        <v>#REF!</v>
      </c>
      <c r="H13" s="139">
        <f>H19+H25+H31+H37+H43+H49+H55+H61+H67</f>
        <v>256668.5</v>
      </c>
      <c r="I13" s="139">
        <f>I19+I25+I31+I37+I43+I49+I55+I61+I67</f>
        <v>245046.66999999998</v>
      </c>
      <c r="J13" s="140">
        <f t="shared" si="1"/>
        <v>95.47204662823836</v>
      </c>
    </row>
    <row r="14" spans="1:10" s="35" customFormat="1" ht="14.25" customHeight="1">
      <c r="A14" s="214"/>
      <c r="B14" s="215"/>
      <c r="C14" s="138" t="s">
        <v>50</v>
      </c>
      <c r="D14" s="139" t="e">
        <f>D26+D32+D38+D44+D50+D56+D62+D68+#REF!+#REF!+#REF!+#REF!+#REF!+#REF!</f>
        <v>#REF!</v>
      </c>
      <c r="E14" s="139" t="e">
        <f>E26+E32+E38+E44+E50+E56+E62+E68+#REF!+#REF!+#REF!+#REF!+#REF!+#REF!</f>
        <v>#REF!</v>
      </c>
      <c r="F14" s="139" t="e">
        <f>F26+F32+F38+F44+F50+F56+F62+F68+#REF!+#REF!+#REF!+#REF!+#REF!+#REF!</f>
        <v>#REF!</v>
      </c>
      <c r="G14" s="139" t="e">
        <f>G26+G32+G38+G44+G50+G56+G62+G68+#REF!+#REF!+#REF!+#REF!+#REF!+#REF!</f>
        <v>#REF!</v>
      </c>
      <c r="H14" s="139">
        <f>H20+H26+H32+H38+H44+H50+H56+H62+H68</f>
        <v>13868.5</v>
      </c>
      <c r="I14" s="139">
        <f>I20+I26+I32+I38+I44+I50+I56+I62+I68</f>
        <v>9950.82</v>
      </c>
      <c r="J14" s="140">
        <f t="shared" si="1"/>
        <v>71.75123481270505</v>
      </c>
    </row>
    <row r="15" spans="1:10" s="35" customFormat="1" ht="14.25" customHeight="1">
      <c r="A15" s="214"/>
      <c r="B15" s="215"/>
      <c r="C15" s="138" t="s">
        <v>49</v>
      </c>
      <c r="D15" s="139" t="e">
        <f>D27+D33+D39+D45+D51+D57+D63+D69+#REF!+#REF!+#REF!+#REF!+#REF!+#REF!</f>
        <v>#REF!</v>
      </c>
      <c r="E15" s="139" t="e">
        <f>E27+E33+E39+E45+E51+E57+E63+E69+#REF!+#REF!+#REF!+#REF!+#REF!+#REF!</f>
        <v>#REF!</v>
      </c>
      <c r="F15" s="139" t="e">
        <f>F27+F33+F39+F45+F51+F57+F63+F69+#REF!+#REF!+#REF!+#REF!+#REF!+#REF!</f>
        <v>#REF!</v>
      </c>
      <c r="G15" s="139" t="e">
        <f>G27+G33+G39+G45+G51+G57+G63+G69+#REF!+#REF!+#REF!+#REF!+#REF!+#REF!</f>
        <v>#REF!</v>
      </c>
      <c r="H15" s="139">
        <f aca="true" t="shared" si="2" ref="H15:I17">H21+H27+H33+H39+H45+H51+H57+H63+H69</f>
        <v>7603</v>
      </c>
      <c r="I15" s="139">
        <f t="shared" si="2"/>
        <v>6263.25</v>
      </c>
      <c r="J15" s="140">
        <f t="shared" si="1"/>
        <v>82.37866631592793</v>
      </c>
    </row>
    <row r="16" spans="1:10" s="35" customFormat="1" ht="14.25" customHeight="1">
      <c r="A16" s="214"/>
      <c r="B16" s="215"/>
      <c r="C16" s="138" t="s">
        <v>48</v>
      </c>
      <c r="D16" s="139" t="e">
        <f>D28+D34+D40+D46+D52+D58+D64+D70+#REF!+#REF!+#REF!+#REF!+#REF!+#REF!</f>
        <v>#REF!</v>
      </c>
      <c r="E16" s="139" t="e">
        <f>E28+E34+E40+E46+E52+E58+E64+E70+#REF!+#REF!+#REF!+#REF!+#REF!+#REF!</f>
        <v>#REF!</v>
      </c>
      <c r="F16" s="139" t="e">
        <f>F28+F34+F40+F46+F52+F58+F64+F70+#REF!+#REF!+#REF!+#REF!+#REF!+#REF!</f>
        <v>#REF!</v>
      </c>
      <c r="G16" s="139" t="e">
        <f>G28+G34+G40+G46+G52+G58+G64+G70+#REF!+#REF!+#REF!+#REF!+#REF!+#REF!</f>
        <v>#REF!</v>
      </c>
      <c r="H16" s="139">
        <f t="shared" si="2"/>
        <v>1002</v>
      </c>
      <c r="I16" s="139">
        <f t="shared" si="2"/>
        <v>992</v>
      </c>
      <c r="J16" s="140">
        <f t="shared" si="1"/>
        <v>99.00199600798403</v>
      </c>
    </row>
    <row r="17" spans="1:10" s="35" customFormat="1" ht="23.25" customHeight="1">
      <c r="A17" s="214"/>
      <c r="B17" s="215"/>
      <c r="C17" s="138" t="s">
        <v>175</v>
      </c>
      <c r="D17" s="139" t="e">
        <f>D29+D35+D41+D47+D53+D59+D65+D71+#REF!+#REF!+#REF!+#REF!+#REF!+#REF!</f>
        <v>#REF!</v>
      </c>
      <c r="E17" s="139" t="e">
        <f>E29+E35+E41+E47+E53+E59+E65+E71+#REF!+#REF!+#REF!+#REF!+#REF!+#REF!</f>
        <v>#REF!</v>
      </c>
      <c r="F17" s="139" t="e">
        <f>F29+F35+F41+F47+F53+F59+F65+F71+#REF!+#REF!+#REF!+#REF!+#REF!+#REF!</f>
        <v>#REF!</v>
      </c>
      <c r="G17" s="139" t="e">
        <f>G29+G35+G41+G47+G53+G59+G65+G71+#REF!+#REF!+#REF!+#REF!+#REF!+#REF!</f>
        <v>#REF!</v>
      </c>
      <c r="H17" s="139">
        <f t="shared" si="2"/>
        <v>0</v>
      </c>
      <c r="I17" s="139">
        <f t="shared" si="2"/>
        <v>0</v>
      </c>
      <c r="J17" s="140">
        <v>0</v>
      </c>
    </row>
    <row r="18" spans="1:10" s="35" customFormat="1" ht="14.25" customHeight="1">
      <c r="A18" s="214"/>
      <c r="B18" s="215"/>
      <c r="C18" s="138" t="s">
        <v>47</v>
      </c>
      <c r="D18" s="139" t="e">
        <f>#REF!+#REF!</f>
        <v>#REF!</v>
      </c>
      <c r="E18" s="139" t="e">
        <f>#REF!+#REF!</f>
        <v>#REF!</v>
      </c>
      <c r="F18" s="139" t="e">
        <f>#REF!+#REF!</f>
        <v>#REF!</v>
      </c>
      <c r="G18" s="139" t="e">
        <f>#REF!+#REF!</f>
        <v>#REF!</v>
      </c>
      <c r="H18" s="139">
        <f>H24+H30+H36+H42+H48+H54+H60+H66+H72</f>
        <v>234195</v>
      </c>
      <c r="I18" s="139">
        <f>I30+I36+I42+I48+I54+I60+I66+I72</f>
        <v>227840.6</v>
      </c>
      <c r="J18" s="140">
        <f t="shared" si="1"/>
        <v>97.28670552317513</v>
      </c>
    </row>
    <row r="19" spans="1:10" s="33" customFormat="1" ht="14.25" customHeight="1">
      <c r="A19" s="216"/>
      <c r="B19" s="207" t="s">
        <v>227</v>
      </c>
      <c r="C19" s="138" t="s">
        <v>51</v>
      </c>
      <c r="D19" s="139"/>
      <c r="E19" s="139"/>
      <c r="F19" s="139"/>
      <c r="G19" s="139"/>
      <c r="H19" s="139">
        <f>H20+H21+H22+H23+H24</f>
        <v>5974.6</v>
      </c>
      <c r="I19" s="141">
        <f>I20+I21+I22+I23+I24</f>
        <v>5357.95</v>
      </c>
      <c r="J19" s="139">
        <f t="shared" si="1"/>
        <v>89.6788069494192</v>
      </c>
    </row>
    <row r="20" spans="1:10" s="33" customFormat="1" ht="14.25" customHeight="1">
      <c r="A20" s="217"/>
      <c r="B20" s="208"/>
      <c r="C20" s="142" t="s">
        <v>50</v>
      </c>
      <c r="D20" s="139"/>
      <c r="E20" s="139"/>
      <c r="F20" s="139"/>
      <c r="G20" s="139"/>
      <c r="H20" s="139">
        <v>5974.6</v>
      </c>
      <c r="I20" s="141">
        <v>5357.95</v>
      </c>
      <c r="J20" s="139">
        <f t="shared" si="1"/>
        <v>89.6788069494192</v>
      </c>
    </row>
    <row r="21" spans="1:10" s="33" customFormat="1" ht="14.25" customHeight="1">
      <c r="A21" s="217"/>
      <c r="B21" s="208"/>
      <c r="C21" s="142" t="s">
        <v>49</v>
      </c>
      <c r="D21" s="139"/>
      <c r="E21" s="139"/>
      <c r="F21" s="139"/>
      <c r="G21" s="139"/>
      <c r="H21" s="139"/>
      <c r="I21" s="139"/>
      <c r="J21" s="140"/>
    </row>
    <row r="22" spans="1:10" s="33" customFormat="1" ht="14.25" customHeight="1">
      <c r="A22" s="217"/>
      <c r="B22" s="208"/>
      <c r="C22" s="142" t="s">
        <v>48</v>
      </c>
      <c r="D22" s="139"/>
      <c r="E22" s="139"/>
      <c r="F22" s="139"/>
      <c r="G22" s="139"/>
      <c r="H22" s="139"/>
      <c r="I22" s="139"/>
      <c r="J22" s="140"/>
    </row>
    <row r="23" spans="1:10" s="33" customFormat="1" ht="21.75" customHeight="1">
      <c r="A23" s="217"/>
      <c r="B23" s="208"/>
      <c r="C23" s="142" t="s">
        <v>175</v>
      </c>
      <c r="D23" s="139"/>
      <c r="E23" s="139"/>
      <c r="F23" s="139"/>
      <c r="G23" s="139"/>
      <c r="H23" s="139"/>
      <c r="I23" s="139"/>
      <c r="J23" s="140"/>
    </row>
    <row r="24" spans="1:10" s="33" customFormat="1" ht="12" customHeight="1">
      <c r="A24" s="218"/>
      <c r="B24" s="209"/>
      <c r="C24" s="142" t="s">
        <v>47</v>
      </c>
      <c r="D24" s="139"/>
      <c r="E24" s="139"/>
      <c r="F24" s="139"/>
      <c r="G24" s="139"/>
      <c r="H24" s="139"/>
      <c r="I24" s="139"/>
      <c r="J24" s="140"/>
    </row>
    <row r="25" spans="1:10" s="43" customFormat="1" ht="14.25" customHeight="1">
      <c r="A25" s="204" t="s">
        <v>60</v>
      </c>
      <c r="B25" s="207" t="s">
        <v>117</v>
      </c>
      <c r="C25" s="138" t="s">
        <v>51</v>
      </c>
      <c r="D25" s="139">
        <f>D26+D27+D28+D29+D30</f>
        <v>3763.3</v>
      </c>
      <c r="E25" s="139">
        <f>E26+E27+E28+E29+E30</f>
        <v>3763.3</v>
      </c>
      <c r="F25" s="139"/>
      <c r="G25" s="139"/>
      <c r="H25" s="141">
        <f>H26+H27+H28+H29+H30</f>
        <v>3622.2</v>
      </c>
      <c r="I25" s="141">
        <f>I26+I27+I28+I29+I30</f>
        <v>2502.72</v>
      </c>
      <c r="J25" s="139">
        <f t="shared" si="1"/>
        <v>69.09392082160014</v>
      </c>
    </row>
    <row r="26" spans="1:10" s="43" customFormat="1" ht="14.25" customHeight="1">
      <c r="A26" s="205"/>
      <c r="B26" s="208"/>
      <c r="C26" s="142" t="s">
        <v>50</v>
      </c>
      <c r="D26" s="140"/>
      <c r="E26" s="140"/>
      <c r="F26" s="140"/>
      <c r="G26" s="140"/>
      <c r="H26" s="143">
        <v>3622.2</v>
      </c>
      <c r="I26" s="143">
        <v>2502.72</v>
      </c>
      <c r="J26" s="140">
        <f t="shared" si="1"/>
        <v>69.09392082160014</v>
      </c>
    </row>
    <row r="27" spans="1:10" s="43" customFormat="1" ht="14.25" customHeight="1">
      <c r="A27" s="205"/>
      <c r="B27" s="208"/>
      <c r="C27" s="142" t="s">
        <v>49</v>
      </c>
      <c r="D27" s="140"/>
      <c r="E27" s="140"/>
      <c r="F27" s="140"/>
      <c r="G27" s="140"/>
      <c r="H27" s="140"/>
      <c r="I27" s="140"/>
      <c r="J27" s="140"/>
    </row>
    <row r="28" spans="1:10" s="43" customFormat="1" ht="14.25" customHeight="1">
      <c r="A28" s="205"/>
      <c r="B28" s="208"/>
      <c r="C28" s="142" t="s">
        <v>48</v>
      </c>
      <c r="D28" s="140"/>
      <c r="E28" s="140"/>
      <c r="F28" s="140"/>
      <c r="G28" s="140"/>
      <c r="H28" s="140"/>
      <c r="I28" s="140"/>
      <c r="J28" s="140"/>
    </row>
    <row r="29" spans="1:10" s="43" customFormat="1" ht="21.75" customHeight="1">
      <c r="A29" s="205"/>
      <c r="B29" s="208"/>
      <c r="C29" s="142" t="s">
        <v>175</v>
      </c>
      <c r="D29" s="140">
        <f>SUM(E29:J29)</f>
        <v>3763.3</v>
      </c>
      <c r="E29" s="140">
        <v>3763.3</v>
      </c>
      <c r="F29" s="140"/>
      <c r="G29" s="140"/>
      <c r="H29" s="140"/>
      <c r="I29" s="140"/>
      <c r="J29" s="140"/>
    </row>
    <row r="30" spans="1:10" s="43" customFormat="1" ht="14.25" customHeight="1">
      <c r="A30" s="206"/>
      <c r="B30" s="209"/>
      <c r="C30" s="142" t="s">
        <v>47</v>
      </c>
      <c r="D30" s="140"/>
      <c r="E30" s="140"/>
      <c r="F30" s="140"/>
      <c r="G30" s="140"/>
      <c r="H30" s="140"/>
      <c r="I30" s="140"/>
      <c r="J30" s="140"/>
    </row>
    <row r="31" spans="1:10" s="43" customFormat="1" ht="14.25" customHeight="1">
      <c r="A31" s="204" t="s">
        <v>59</v>
      </c>
      <c r="B31" s="207" t="s">
        <v>118</v>
      </c>
      <c r="C31" s="138" t="s">
        <v>51</v>
      </c>
      <c r="D31" s="139">
        <f>D32+D33+D34+D35+D36</f>
        <v>168795.9</v>
      </c>
      <c r="E31" s="139">
        <f>E32+E33+E34+E35+E36</f>
        <v>168795.9</v>
      </c>
      <c r="F31" s="139"/>
      <c r="G31" s="139"/>
      <c r="H31" s="141">
        <f>H32+H33+H34+H35+H36</f>
        <v>603.7</v>
      </c>
      <c r="I31" s="144">
        <f>I32+I33+I34+I35+I36</f>
        <v>0</v>
      </c>
      <c r="J31" s="139">
        <f>I31/H31*100</f>
        <v>0</v>
      </c>
    </row>
    <row r="32" spans="1:10" s="43" customFormat="1" ht="14.25" customHeight="1">
      <c r="A32" s="205"/>
      <c r="B32" s="208"/>
      <c r="C32" s="142" t="s">
        <v>50</v>
      </c>
      <c r="D32" s="140"/>
      <c r="E32" s="140"/>
      <c r="F32" s="140"/>
      <c r="G32" s="140"/>
      <c r="H32" s="143">
        <v>603.7</v>
      </c>
      <c r="I32" s="145">
        <v>0</v>
      </c>
      <c r="J32" s="140">
        <f>I32/H32*100</f>
        <v>0</v>
      </c>
    </row>
    <row r="33" spans="1:10" s="43" customFormat="1" ht="14.25" customHeight="1">
      <c r="A33" s="205"/>
      <c r="B33" s="208"/>
      <c r="C33" s="142" t="s">
        <v>49</v>
      </c>
      <c r="D33" s="140"/>
      <c r="E33" s="140"/>
      <c r="F33" s="140"/>
      <c r="G33" s="140"/>
      <c r="H33" s="140"/>
      <c r="I33" s="146"/>
      <c r="J33" s="140"/>
    </row>
    <row r="34" spans="1:10" s="43" customFormat="1" ht="14.25" customHeight="1">
      <c r="A34" s="205"/>
      <c r="B34" s="208"/>
      <c r="C34" s="142" t="s">
        <v>48</v>
      </c>
      <c r="D34" s="140"/>
      <c r="E34" s="140"/>
      <c r="F34" s="140"/>
      <c r="G34" s="140"/>
      <c r="H34" s="140"/>
      <c r="I34" s="146"/>
      <c r="J34" s="140"/>
    </row>
    <row r="35" spans="1:10" s="43" customFormat="1" ht="23.25" customHeight="1">
      <c r="A35" s="205"/>
      <c r="B35" s="208"/>
      <c r="C35" s="142" t="s">
        <v>175</v>
      </c>
      <c r="D35" s="140">
        <f>SUM(E35:J35)</f>
        <v>168795.9</v>
      </c>
      <c r="E35" s="140">
        <v>168795.9</v>
      </c>
      <c r="F35" s="140"/>
      <c r="G35" s="140"/>
      <c r="H35" s="140"/>
      <c r="I35" s="146"/>
      <c r="J35" s="140"/>
    </row>
    <row r="36" spans="1:10" s="43" customFormat="1" ht="16.5" customHeight="1">
      <c r="A36" s="206"/>
      <c r="B36" s="209"/>
      <c r="C36" s="142" t="s">
        <v>47</v>
      </c>
      <c r="D36" s="140"/>
      <c r="E36" s="140"/>
      <c r="F36" s="140"/>
      <c r="G36" s="140"/>
      <c r="H36" s="140"/>
      <c r="I36" s="146"/>
      <c r="J36" s="140"/>
    </row>
    <row r="37" spans="1:10" s="43" customFormat="1" ht="14.25" customHeight="1">
      <c r="A37" s="204" t="s">
        <v>58</v>
      </c>
      <c r="B37" s="207" t="s">
        <v>219</v>
      </c>
      <c r="C37" s="138" t="s">
        <v>51</v>
      </c>
      <c r="D37" s="139">
        <f>D38+D39+D40+D41+D42</f>
        <v>21022.2</v>
      </c>
      <c r="E37" s="139">
        <f>E38+E39+E40+E41+E42</f>
        <v>21022.2</v>
      </c>
      <c r="F37" s="139"/>
      <c r="G37" s="139"/>
      <c r="H37" s="139">
        <f>H38+H39+H40+H41+H42</f>
        <v>8069</v>
      </c>
      <c r="I37" s="139">
        <f>I38+I39+I40+I41+I42</f>
        <v>6804</v>
      </c>
      <c r="J37" s="139">
        <f>I37/H37*100</f>
        <v>84.32271656958731</v>
      </c>
    </row>
    <row r="38" spans="1:10" s="43" customFormat="1" ht="14.25" customHeight="1">
      <c r="A38" s="205"/>
      <c r="B38" s="208"/>
      <c r="C38" s="142" t="s">
        <v>50</v>
      </c>
      <c r="D38" s="140"/>
      <c r="E38" s="140"/>
      <c r="F38" s="140"/>
      <c r="G38" s="140"/>
      <c r="H38" s="147">
        <v>916</v>
      </c>
      <c r="I38" s="147">
        <v>714.15</v>
      </c>
      <c r="J38" s="140">
        <f>I38/H38*100</f>
        <v>77.96397379912663</v>
      </c>
    </row>
    <row r="39" spans="1:10" s="43" customFormat="1" ht="14.25" customHeight="1">
      <c r="A39" s="205"/>
      <c r="B39" s="208"/>
      <c r="C39" s="142" t="s">
        <v>49</v>
      </c>
      <c r="D39" s="140"/>
      <c r="E39" s="140"/>
      <c r="F39" s="140"/>
      <c r="G39" s="140"/>
      <c r="H39" s="147">
        <v>916</v>
      </c>
      <c r="I39" s="147">
        <v>675.25</v>
      </c>
      <c r="J39" s="140">
        <f>I39/H39*100</f>
        <v>73.71724890829694</v>
      </c>
    </row>
    <row r="40" spans="1:10" s="43" customFormat="1" ht="14.25" customHeight="1">
      <c r="A40" s="205"/>
      <c r="B40" s="208"/>
      <c r="C40" s="142" t="s">
        <v>48</v>
      </c>
      <c r="D40" s="140"/>
      <c r="E40" s="140"/>
      <c r="F40" s="140"/>
      <c r="G40" s="140"/>
      <c r="H40" s="147">
        <v>992</v>
      </c>
      <c r="I40" s="147">
        <v>992</v>
      </c>
      <c r="J40" s="140">
        <f>I40/H40*100</f>
        <v>100</v>
      </c>
    </row>
    <row r="41" spans="1:10" s="43" customFormat="1" ht="21" customHeight="1">
      <c r="A41" s="205"/>
      <c r="B41" s="208"/>
      <c r="C41" s="142" t="s">
        <v>175</v>
      </c>
      <c r="D41" s="140">
        <f>SUM(E41:J41)</f>
        <v>21022.2</v>
      </c>
      <c r="E41" s="140">
        <v>21022.2</v>
      </c>
      <c r="F41" s="140"/>
      <c r="G41" s="140"/>
      <c r="H41" s="140"/>
      <c r="I41" s="140"/>
      <c r="J41" s="140"/>
    </row>
    <row r="42" spans="1:10" s="43" customFormat="1" ht="14.25" customHeight="1">
      <c r="A42" s="206"/>
      <c r="B42" s="209"/>
      <c r="C42" s="142" t="s">
        <v>47</v>
      </c>
      <c r="D42" s="140"/>
      <c r="E42" s="140"/>
      <c r="F42" s="140"/>
      <c r="G42" s="140"/>
      <c r="H42" s="140">
        <v>5245</v>
      </c>
      <c r="I42" s="140">
        <v>4422.6</v>
      </c>
      <c r="J42" s="140">
        <f>I42/H42*100</f>
        <v>84.32030505243088</v>
      </c>
    </row>
    <row r="43" spans="1:10" s="43" customFormat="1" ht="12" customHeight="1">
      <c r="A43" s="204" t="s">
        <v>57</v>
      </c>
      <c r="B43" s="207" t="s">
        <v>94</v>
      </c>
      <c r="C43" s="138" t="s">
        <v>51</v>
      </c>
      <c r="D43" s="139">
        <f>D44+D45+D46+D47+D48</f>
        <v>5654.7</v>
      </c>
      <c r="E43" s="139">
        <f>E44+E45+E46+E47+E48</f>
        <v>5654.7</v>
      </c>
      <c r="F43" s="139"/>
      <c r="G43" s="139"/>
      <c r="H43" s="139">
        <f>H44+H45+H46+H47+H48</f>
        <v>9900</v>
      </c>
      <c r="I43" s="139">
        <f>I44+I45+I46+I47+I48</f>
        <v>4950</v>
      </c>
      <c r="J43" s="139">
        <f>I43/H43*100</f>
        <v>50</v>
      </c>
    </row>
    <row r="44" spans="1:10" s="43" customFormat="1" ht="14.25" customHeight="1">
      <c r="A44" s="205"/>
      <c r="B44" s="208"/>
      <c r="C44" s="142" t="s">
        <v>50</v>
      </c>
      <c r="D44" s="140"/>
      <c r="E44" s="140"/>
      <c r="F44" s="140"/>
      <c r="G44" s="140"/>
      <c r="H44" s="147">
        <v>2752</v>
      </c>
      <c r="I44" s="147">
        <v>1376</v>
      </c>
      <c r="J44" s="140">
        <f>I44/H44*100</f>
        <v>50</v>
      </c>
    </row>
    <row r="45" spans="1:10" s="43" customFormat="1" ht="14.25" customHeight="1">
      <c r="A45" s="205"/>
      <c r="B45" s="208"/>
      <c r="C45" s="142" t="s">
        <v>49</v>
      </c>
      <c r="D45" s="140"/>
      <c r="E45" s="140"/>
      <c r="F45" s="140"/>
      <c r="G45" s="140"/>
      <c r="H45" s="147">
        <v>2198</v>
      </c>
      <c r="I45" s="147">
        <v>1099</v>
      </c>
      <c r="J45" s="140">
        <f>I45/H45*100</f>
        <v>50</v>
      </c>
    </row>
    <row r="46" spans="1:10" s="43" customFormat="1" ht="14.25" customHeight="1">
      <c r="A46" s="205"/>
      <c r="B46" s="208"/>
      <c r="C46" s="142" t="s">
        <v>48</v>
      </c>
      <c r="D46" s="140"/>
      <c r="E46" s="140"/>
      <c r="F46" s="140"/>
      <c r="G46" s="140"/>
      <c r="H46" s="147"/>
      <c r="I46" s="147"/>
      <c r="J46" s="140"/>
    </row>
    <row r="47" spans="1:10" s="43" customFormat="1" ht="19.5" customHeight="1">
      <c r="A47" s="205"/>
      <c r="B47" s="208"/>
      <c r="C47" s="142" t="s">
        <v>175</v>
      </c>
      <c r="D47" s="140">
        <f>SUM(E47:J47)</f>
        <v>5654.7</v>
      </c>
      <c r="E47" s="140">
        <v>5654.7</v>
      </c>
      <c r="F47" s="140"/>
      <c r="G47" s="140"/>
      <c r="H47" s="147"/>
      <c r="I47" s="147"/>
      <c r="J47" s="140"/>
    </row>
    <row r="48" spans="1:10" s="43" customFormat="1" ht="15.75" customHeight="1">
      <c r="A48" s="206"/>
      <c r="B48" s="209"/>
      <c r="C48" s="142" t="s">
        <v>47</v>
      </c>
      <c r="D48" s="140"/>
      <c r="E48" s="140"/>
      <c r="F48" s="140"/>
      <c r="G48" s="140"/>
      <c r="H48" s="147">
        <v>4950</v>
      </c>
      <c r="I48" s="147">
        <v>2475</v>
      </c>
      <c r="J48" s="140">
        <f>I48/H48*100</f>
        <v>50</v>
      </c>
    </row>
    <row r="49" spans="1:10" s="43" customFormat="1" ht="12" customHeight="1">
      <c r="A49" s="207" t="s">
        <v>56</v>
      </c>
      <c r="B49" s="207" t="s">
        <v>95</v>
      </c>
      <c r="C49" s="138" t="s">
        <v>51</v>
      </c>
      <c r="D49" s="139">
        <f aca="true" t="shared" si="3" ref="D49:I49">D50+D51+D52+D53+D54</f>
        <v>34493.7</v>
      </c>
      <c r="E49" s="139">
        <f t="shared" si="3"/>
        <v>6220.2</v>
      </c>
      <c r="F49" s="139">
        <f t="shared" si="3"/>
        <v>11309.4</v>
      </c>
      <c r="G49" s="139">
        <f t="shared" si="3"/>
        <v>16964.1</v>
      </c>
      <c r="H49" s="139">
        <f t="shared" si="3"/>
        <v>4489</v>
      </c>
      <c r="I49" s="139">
        <f t="shared" si="3"/>
        <v>4489</v>
      </c>
      <c r="J49" s="139">
        <f>I49/H49*100</f>
        <v>100</v>
      </c>
    </row>
    <row r="50" spans="1:10" s="43" customFormat="1" ht="14.25" customHeight="1">
      <c r="A50" s="208"/>
      <c r="B50" s="208"/>
      <c r="C50" s="142" t="s">
        <v>50</v>
      </c>
      <c r="D50" s="140">
        <f>SUM(E50:J50)</f>
        <v>0</v>
      </c>
      <c r="E50" s="140"/>
      <c r="F50" s="140"/>
      <c r="G50" s="140"/>
      <c r="H50" s="140"/>
      <c r="I50" s="140"/>
      <c r="J50" s="140"/>
    </row>
    <row r="51" spans="1:10" s="43" customFormat="1" ht="14.25" customHeight="1">
      <c r="A51" s="208"/>
      <c r="B51" s="208"/>
      <c r="C51" s="142" t="s">
        <v>49</v>
      </c>
      <c r="D51" s="140"/>
      <c r="E51" s="140"/>
      <c r="F51" s="140"/>
      <c r="G51" s="140"/>
      <c r="H51" s="140">
        <v>4489</v>
      </c>
      <c r="I51" s="140">
        <v>4489</v>
      </c>
      <c r="J51" s="140">
        <f>I51/H51*100</f>
        <v>100</v>
      </c>
    </row>
    <row r="52" spans="1:10" s="43" customFormat="1" ht="14.25" customHeight="1">
      <c r="A52" s="208"/>
      <c r="B52" s="208"/>
      <c r="C52" s="142" t="s">
        <v>48</v>
      </c>
      <c r="D52" s="140"/>
      <c r="E52" s="140"/>
      <c r="F52" s="140"/>
      <c r="G52" s="140"/>
      <c r="H52" s="140"/>
      <c r="I52" s="140"/>
      <c r="J52" s="140"/>
    </row>
    <row r="53" spans="1:10" s="43" customFormat="1" ht="21.75" customHeight="1">
      <c r="A53" s="208"/>
      <c r="B53" s="208"/>
      <c r="C53" s="142" t="s">
        <v>175</v>
      </c>
      <c r="D53" s="140">
        <f>SUM(E53:J53)</f>
        <v>34493.7</v>
      </c>
      <c r="E53" s="140">
        <v>6220.2</v>
      </c>
      <c r="F53" s="140">
        <v>11309.4</v>
      </c>
      <c r="G53" s="140">
        <v>16964.1</v>
      </c>
      <c r="H53" s="140"/>
      <c r="I53" s="140"/>
      <c r="J53" s="140"/>
    </row>
    <row r="54" spans="1:10" s="43" customFormat="1" ht="14.25" customHeight="1">
      <c r="A54" s="209"/>
      <c r="B54" s="209"/>
      <c r="C54" s="142" t="s">
        <v>47</v>
      </c>
      <c r="D54" s="140"/>
      <c r="E54" s="140"/>
      <c r="F54" s="140"/>
      <c r="G54" s="140"/>
      <c r="H54" s="140"/>
      <c r="I54" s="140"/>
      <c r="J54" s="140"/>
    </row>
    <row r="55" spans="1:10" s="46" customFormat="1" ht="11.25" customHeight="1">
      <c r="A55" s="207" t="s">
        <v>55</v>
      </c>
      <c r="B55" s="207" t="s">
        <v>97</v>
      </c>
      <c r="C55" s="138" t="s">
        <v>51</v>
      </c>
      <c r="D55" s="139">
        <f aca="true" t="shared" si="4" ref="D55:I55">D56+D57+D58+D59+D60</f>
        <v>11904</v>
      </c>
      <c r="E55" s="139">
        <f t="shared" si="4"/>
        <v>3968</v>
      </c>
      <c r="F55" s="139">
        <f t="shared" si="4"/>
        <v>3968</v>
      </c>
      <c r="G55" s="139">
        <f t="shared" si="4"/>
        <v>3968</v>
      </c>
      <c r="H55" s="139">
        <f>H56+H57+H58+H59+H60</f>
        <v>20000</v>
      </c>
      <c r="I55" s="139">
        <f t="shared" si="4"/>
        <v>14053</v>
      </c>
      <c r="J55" s="139">
        <f>I55/H55*100</f>
        <v>70.265</v>
      </c>
    </row>
    <row r="56" spans="1:10" s="46" customFormat="1" ht="14.25" customHeight="1">
      <c r="A56" s="208"/>
      <c r="B56" s="208"/>
      <c r="C56" s="142" t="s">
        <v>50</v>
      </c>
      <c r="D56" s="140">
        <f>SUM(E56:J56)</f>
        <v>0</v>
      </c>
      <c r="E56" s="140"/>
      <c r="F56" s="140"/>
      <c r="G56" s="140"/>
      <c r="H56" s="140"/>
      <c r="I56" s="140"/>
      <c r="J56" s="140"/>
    </row>
    <row r="57" spans="1:10" s="46" customFormat="1" ht="14.25" customHeight="1">
      <c r="A57" s="208"/>
      <c r="B57" s="208"/>
      <c r="C57" s="142" t="s">
        <v>49</v>
      </c>
      <c r="D57" s="140">
        <f>SUM(E57:J57)</f>
        <v>5952</v>
      </c>
      <c r="E57" s="140">
        <v>1984</v>
      </c>
      <c r="F57" s="140">
        <v>1984</v>
      </c>
      <c r="G57" s="140">
        <v>1984</v>
      </c>
      <c r="H57" s="140"/>
      <c r="I57" s="140"/>
      <c r="J57" s="140"/>
    </row>
    <row r="58" spans="1:10" s="46" customFormat="1" ht="14.25" customHeight="1">
      <c r="A58" s="208"/>
      <c r="B58" s="208"/>
      <c r="C58" s="142" t="s">
        <v>48</v>
      </c>
      <c r="D58" s="140">
        <f>SUM(E58:J58)</f>
        <v>5952</v>
      </c>
      <c r="E58" s="140">
        <v>1984</v>
      </c>
      <c r="F58" s="140">
        <v>1984</v>
      </c>
      <c r="G58" s="140">
        <v>1984</v>
      </c>
      <c r="H58" s="140"/>
      <c r="I58" s="140"/>
      <c r="J58" s="140"/>
    </row>
    <row r="59" spans="1:10" s="46" customFormat="1" ht="22.5" customHeight="1">
      <c r="A59" s="208"/>
      <c r="B59" s="208"/>
      <c r="C59" s="142" t="s">
        <v>175</v>
      </c>
      <c r="D59" s="140"/>
      <c r="E59" s="140"/>
      <c r="F59" s="140"/>
      <c r="G59" s="140"/>
      <c r="H59" s="140"/>
      <c r="I59" s="140"/>
      <c r="J59" s="140"/>
    </row>
    <row r="60" spans="1:10" s="46" customFormat="1" ht="14.25" customHeight="1">
      <c r="A60" s="209"/>
      <c r="B60" s="209"/>
      <c r="C60" s="142" t="s">
        <v>47</v>
      </c>
      <c r="D60" s="140"/>
      <c r="E60" s="140"/>
      <c r="F60" s="140"/>
      <c r="G60" s="140"/>
      <c r="H60" s="140">
        <v>20000</v>
      </c>
      <c r="I60" s="140">
        <v>14053</v>
      </c>
      <c r="J60" s="139">
        <f>I60/H60*100</f>
        <v>70.265</v>
      </c>
    </row>
    <row r="61" spans="1:10" s="46" customFormat="1" ht="11.25" customHeight="1">
      <c r="A61" s="207" t="s">
        <v>54</v>
      </c>
      <c r="B61" s="207" t="s">
        <v>99</v>
      </c>
      <c r="C61" s="138" t="s">
        <v>51</v>
      </c>
      <c r="D61" s="139">
        <f aca="true" t="shared" si="5" ref="D61:I61">D62+D63+D64+D65+D66</f>
        <v>37803</v>
      </c>
      <c r="E61" s="139">
        <f t="shared" si="5"/>
        <v>14681</v>
      </c>
      <c r="F61" s="139">
        <f t="shared" si="5"/>
        <v>11812</v>
      </c>
      <c r="G61" s="139">
        <f t="shared" si="5"/>
        <v>11310</v>
      </c>
      <c r="H61" s="139">
        <f t="shared" si="5"/>
        <v>204000</v>
      </c>
      <c r="I61" s="139">
        <f t="shared" si="5"/>
        <v>206890</v>
      </c>
      <c r="J61" s="139">
        <f>I61/H61*100</f>
        <v>101.41666666666667</v>
      </c>
    </row>
    <row r="62" spans="1:10" s="46" customFormat="1" ht="14.25" customHeight="1">
      <c r="A62" s="208"/>
      <c r="B62" s="208"/>
      <c r="C62" s="142" t="s">
        <v>50</v>
      </c>
      <c r="D62" s="140">
        <f>SUM(E62:J62)</f>
        <v>9000</v>
      </c>
      <c r="E62" s="140">
        <v>3000</v>
      </c>
      <c r="F62" s="140">
        <v>3000</v>
      </c>
      <c r="G62" s="140">
        <v>3000</v>
      </c>
      <c r="H62" s="140"/>
      <c r="I62" s="140"/>
      <c r="J62" s="140"/>
    </row>
    <row r="63" spans="1:10" s="46" customFormat="1" ht="14.25" customHeight="1">
      <c r="A63" s="208"/>
      <c r="B63" s="208"/>
      <c r="C63" s="142" t="s">
        <v>49</v>
      </c>
      <c r="D63" s="140">
        <f>SUM(E63:J63)</f>
        <v>28803</v>
      </c>
      <c r="E63" s="140">
        <v>11681</v>
      </c>
      <c r="F63" s="140">
        <v>8812</v>
      </c>
      <c r="G63" s="140">
        <v>8310</v>
      </c>
      <c r="H63" s="140"/>
      <c r="I63" s="140"/>
      <c r="J63" s="140"/>
    </row>
    <row r="64" spans="1:10" s="46" customFormat="1" ht="14.25" customHeight="1">
      <c r="A64" s="208"/>
      <c r="B64" s="208"/>
      <c r="C64" s="142" t="s">
        <v>48</v>
      </c>
      <c r="D64" s="140"/>
      <c r="E64" s="140"/>
      <c r="F64" s="140"/>
      <c r="G64" s="140"/>
      <c r="H64" s="140"/>
      <c r="I64" s="140"/>
      <c r="J64" s="140"/>
    </row>
    <row r="65" spans="1:10" s="46" customFormat="1" ht="21" customHeight="1">
      <c r="A65" s="208"/>
      <c r="B65" s="208"/>
      <c r="C65" s="142" t="s">
        <v>175</v>
      </c>
      <c r="D65" s="140"/>
      <c r="E65" s="140"/>
      <c r="F65" s="140"/>
      <c r="G65" s="140"/>
      <c r="H65" s="140"/>
      <c r="I65" s="140"/>
      <c r="J65" s="140"/>
    </row>
    <row r="66" spans="1:10" s="46" customFormat="1" ht="14.25" customHeight="1">
      <c r="A66" s="209"/>
      <c r="B66" s="209"/>
      <c r="C66" s="142" t="s">
        <v>47</v>
      </c>
      <c r="D66" s="140"/>
      <c r="E66" s="140"/>
      <c r="F66" s="140"/>
      <c r="G66" s="140"/>
      <c r="H66" s="140">
        <v>204000</v>
      </c>
      <c r="I66" s="140">
        <v>206890</v>
      </c>
      <c r="J66" s="140">
        <f>I66/H66*100</f>
        <v>101.41666666666667</v>
      </c>
    </row>
    <row r="67" spans="1:10" s="43" customFormat="1" ht="14.25" customHeight="1">
      <c r="A67" s="207" t="s">
        <v>53</v>
      </c>
      <c r="B67" s="207" t="s">
        <v>100</v>
      </c>
      <c r="C67" s="138" t="s">
        <v>51</v>
      </c>
      <c r="D67" s="139">
        <f aca="true" t="shared" si="6" ref="D67:I67">D68+D69+D70+D71+D72</f>
        <v>92744</v>
      </c>
      <c r="E67" s="139">
        <f t="shared" si="6"/>
        <v>27823</v>
      </c>
      <c r="F67" s="139">
        <f t="shared" si="6"/>
        <v>27823</v>
      </c>
      <c r="G67" s="139">
        <f t="shared" si="6"/>
        <v>37098</v>
      </c>
      <c r="H67" s="139">
        <f>H68+H69+H70+H71+H72</f>
        <v>10</v>
      </c>
      <c r="I67" s="139">
        <f t="shared" si="6"/>
        <v>0</v>
      </c>
      <c r="J67" s="139">
        <f>I67/H67*100</f>
        <v>0</v>
      </c>
    </row>
    <row r="68" spans="1:10" s="43" customFormat="1" ht="14.25" customHeight="1">
      <c r="A68" s="208"/>
      <c r="B68" s="208"/>
      <c r="C68" s="142" t="s">
        <v>50</v>
      </c>
      <c r="D68" s="140"/>
      <c r="E68" s="140"/>
      <c r="F68" s="140"/>
      <c r="G68" s="140"/>
      <c r="H68" s="140"/>
      <c r="I68" s="140"/>
      <c r="J68" s="140"/>
    </row>
    <row r="69" spans="1:10" s="43" customFormat="1" ht="14.25" customHeight="1">
      <c r="A69" s="208"/>
      <c r="B69" s="208"/>
      <c r="C69" s="142" t="s">
        <v>49</v>
      </c>
      <c r="D69" s="140"/>
      <c r="E69" s="140"/>
      <c r="F69" s="140"/>
      <c r="G69" s="140"/>
      <c r="H69" s="140"/>
      <c r="I69" s="140"/>
      <c r="J69" s="140"/>
    </row>
    <row r="70" spans="1:10" s="43" customFormat="1" ht="14.25" customHeight="1">
      <c r="A70" s="208"/>
      <c r="B70" s="208"/>
      <c r="C70" s="142" t="s">
        <v>48</v>
      </c>
      <c r="D70" s="140"/>
      <c r="E70" s="140"/>
      <c r="F70" s="140"/>
      <c r="G70" s="140"/>
      <c r="H70" s="140">
        <v>10</v>
      </c>
      <c r="I70" s="140">
        <v>0</v>
      </c>
      <c r="J70" s="140">
        <f>I70/H70*100</f>
        <v>0</v>
      </c>
    </row>
    <row r="71" spans="1:10" s="43" customFormat="1" ht="21" customHeight="1">
      <c r="A71" s="208"/>
      <c r="B71" s="208"/>
      <c r="C71" s="142" t="s">
        <v>175</v>
      </c>
      <c r="D71" s="140"/>
      <c r="E71" s="140"/>
      <c r="F71" s="140"/>
      <c r="G71" s="140"/>
      <c r="H71" s="140"/>
      <c r="I71" s="140"/>
      <c r="J71" s="140"/>
    </row>
    <row r="72" spans="1:10" s="43" customFormat="1" ht="14.25" customHeight="1">
      <c r="A72" s="208"/>
      <c r="B72" s="208"/>
      <c r="C72" s="142" t="s">
        <v>47</v>
      </c>
      <c r="D72" s="140">
        <f>SUM(E72:J72)</f>
        <v>92744</v>
      </c>
      <c r="E72" s="140">
        <v>27823</v>
      </c>
      <c r="F72" s="140">
        <v>27823</v>
      </c>
      <c r="G72" s="140">
        <v>37098</v>
      </c>
      <c r="H72" s="140"/>
      <c r="I72" s="140"/>
      <c r="J72" s="140"/>
    </row>
    <row r="73" spans="1:10" s="36" customFormat="1" ht="14.25" customHeight="1">
      <c r="A73" s="227">
        <v>11</v>
      </c>
      <c r="B73" s="212" t="s">
        <v>102</v>
      </c>
      <c r="C73" s="138" t="s">
        <v>51</v>
      </c>
      <c r="D73" s="139">
        <v>4270502.3</v>
      </c>
      <c r="E73" s="139" t="e">
        <f>E74+E75+E76+E77+E78</f>
        <v>#REF!</v>
      </c>
      <c r="F73" s="139" t="e">
        <f>F74+F75+F76+F77+F78</f>
        <v>#REF!</v>
      </c>
      <c r="G73" s="139" t="e">
        <f>G74+G75+G76+G77+G78</f>
        <v>#REF!</v>
      </c>
      <c r="H73" s="139">
        <f aca="true" t="shared" si="7" ref="H73:I78">H79+H85+H91+H97+H103+H109+H115+H121</f>
        <v>25773</v>
      </c>
      <c r="I73" s="141">
        <f t="shared" si="7"/>
        <v>21490.399999999998</v>
      </c>
      <c r="J73" s="139">
        <f>I73/H73*100</f>
        <v>83.38338571373141</v>
      </c>
    </row>
    <row r="74" spans="1:10" s="36" customFormat="1" ht="14.25" customHeight="1">
      <c r="A74" s="228"/>
      <c r="B74" s="213"/>
      <c r="C74" s="138" t="s">
        <v>50</v>
      </c>
      <c r="D74" s="139" t="e">
        <f>SUM(E74:J74)</f>
        <v>#REF!</v>
      </c>
      <c r="E74" s="139" t="e">
        <f>E80+E86+E92+E98+E104+E110+E116+E122+#REF!</f>
        <v>#REF!</v>
      </c>
      <c r="F74" s="139" t="e">
        <f>F80+F86+F92+F98+F104+F110+F116+F122+#REF!</f>
        <v>#REF!</v>
      </c>
      <c r="G74" s="139" t="e">
        <f>G80+G86+G92+G98+G104+G110+G116+G122+#REF!</f>
        <v>#REF!</v>
      </c>
      <c r="H74" s="139">
        <f t="shared" si="7"/>
        <v>0</v>
      </c>
      <c r="I74" s="139">
        <f t="shared" si="7"/>
        <v>2149.9</v>
      </c>
      <c r="J74" s="139">
        <v>0</v>
      </c>
    </row>
    <row r="75" spans="1:10" s="36" customFormat="1" ht="14.25" customHeight="1">
      <c r="A75" s="228"/>
      <c r="B75" s="213"/>
      <c r="C75" s="138" t="s">
        <v>49</v>
      </c>
      <c r="D75" s="139" t="e">
        <f>SUM(E75:J75)</f>
        <v>#REF!</v>
      </c>
      <c r="E75" s="139" t="e">
        <f>E81+E87+E93+E99+E105+E111+E117+E123+#REF!</f>
        <v>#REF!</v>
      </c>
      <c r="F75" s="139" t="e">
        <f>F81+F87+F93+F99+F105+F111+F117+F123+#REF!</f>
        <v>#REF!</v>
      </c>
      <c r="G75" s="139" t="e">
        <f>G81+G87+G93+G99+G105+G111+G117+G123+#REF!</f>
        <v>#REF!</v>
      </c>
      <c r="H75" s="139">
        <f t="shared" si="7"/>
        <v>5886</v>
      </c>
      <c r="I75" s="139">
        <f t="shared" si="7"/>
        <v>9529.2</v>
      </c>
      <c r="J75" s="139">
        <f>I75/H75*100</f>
        <v>161.8960244648318</v>
      </c>
    </row>
    <row r="76" spans="1:10" s="36" customFormat="1" ht="14.25" customHeight="1">
      <c r="A76" s="228"/>
      <c r="B76" s="213"/>
      <c r="C76" s="138" t="s">
        <v>48</v>
      </c>
      <c r="D76" s="139">
        <v>80731.8</v>
      </c>
      <c r="E76" s="139" t="e">
        <f>E82+E88+E94+E100+E106+E112+E118+E124+#REF!</f>
        <v>#REF!</v>
      </c>
      <c r="F76" s="139" t="e">
        <f>F82+F88+F94+F100+F106+F112+F118+F124+#REF!</f>
        <v>#REF!</v>
      </c>
      <c r="G76" s="139" t="e">
        <f>G82+G88+G94+G100+G106+G112+G118+G124+#REF!</f>
        <v>#REF!</v>
      </c>
      <c r="H76" s="139">
        <f t="shared" si="7"/>
        <v>8886</v>
      </c>
      <c r="I76" s="139">
        <f t="shared" si="7"/>
        <v>5936.3</v>
      </c>
      <c r="J76" s="139">
        <f>I76/H76*100</f>
        <v>66.80508665316228</v>
      </c>
    </row>
    <row r="77" spans="1:10" s="36" customFormat="1" ht="21.75" customHeight="1">
      <c r="A77" s="228"/>
      <c r="B77" s="213"/>
      <c r="C77" s="138" t="s">
        <v>175</v>
      </c>
      <c r="D77" s="139" t="e">
        <f>SUM(E77:J77)</f>
        <v>#REF!</v>
      </c>
      <c r="E77" s="139" t="e">
        <f>E83+E89+E95+E101+E107+E113+E119+E125+#REF!</f>
        <v>#REF!</v>
      </c>
      <c r="F77" s="139" t="e">
        <f>F83+F89+F95+F101+F107+F113+F119+F125+#REF!</f>
        <v>#REF!</v>
      </c>
      <c r="G77" s="139" t="e">
        <f>G83+G89+G95+G101+G107+G113+G119+G125+#REF!</f>
        <v>#REF!</v>
      </c>
      <c r="H77" s="139">
        <f t="shared" si="7"/>
        <v>0</v>
      </c>
      <c r="I77" s="139">
        <f t="shared" si="7"/>
        <v>0</v>
      </c>
      <c r="J77" s="139">
        <v>0</v>
      </c>
    </row>
    <row r="78" spans="1:10" s="36" customFormat="1" ht="14.25" customHeight="1" thickBot="1">
      <c r="A78" s="229"/>
      <c r="B78" s="213"/>
      <c r="C78" s="148" t="s">
        <v>47</v>
      </c>
      <c r="D78" s="149" t="e">
        <f>SUM(E78:J78)</f>
        <v>#REF!</v>
      </c>
      <c r="E78" s="149" t="e">
        <f>E84+E90+E96+E102+E108+E114+E120+E126+#REF!</f>
        <v>#REF!</v>
      </c>
      <c r="F78" s="149" t="e">
        <f>F84+F90+F96+F102+F108+F114+F120+F126+#REF!</f>
        <v>#REF!</v>
      </c>
      <c r="G78" s="149" t="e">
        <f>G84+G90+G96+G102+G108+G114+G120+G126+#REF!</f>
        <v>#REF!</v>
      </c>
      <c r="H78" s="149">
        <f t="shared" si="7"/>
        <v>11001</v>
      </c>
      <c r="I78" s="149">
        <f t="shared" si="7"/>
        <v>3875</v>
      </c>
      <c r="J78" s="149">
        <f>I78/H78*100</f>
        <v>35.224070539041904</v>
      </c>
    </row>
    <row r="79" spans="1:10" s="8" customFormat="1" ht="14.25" customHeight="1">
      <c r="A79" s="204">
        <v>12</v>
      </c>
      <c r="B79" s="210" t="s">
        <v>103</v>
      </c>
      <c r="C79" s="150" t="s">
        <v>51</v>
      </c>
      <c r="D79" s="151">
        <f>D80+D81+D82+D83+D84</f>
        <v>245047.88299999997</v>
      </c>
      <c r="E79" s="151">
        <v>75241.2</v>
      </c>
      <c r="F79" s="151">
        <f>E79*1.05</f>
        <v>79003.26</v>
      </c>
      <c r="G79" s="151">
        <f>F79*1.05</f>
        <v>82953.423</v>
      </c>
      <c r="H79" s="151">
        <f>H80+H81+H82+H83+H84</f>
        <v>3875</v>
      </c>
      <c r="I79" s="151">
        <f>I80+I81+I82+I83+I84</f>
        <v>3875</v>
      </c>
      <c r="J79" s="152">
        <f>I79/H79*100</f>
        <v>100</v>
      </c>
    </row>
    <row r="80" spans="1:10" s="8" customFormat="1" ht="14.25" customHeight="1">
      <c r="A80" s="205"/>
      <c r="B80" s="208"/>
      <c r="C80" s="142" t="s">
        <v>50</v>
      </c>
      <c r="D80" s="140"/>
      <c r="E80" s="140"/>
      <c r="F80" s="140"/>
      <c r="G80" s="140"/>
      <c r="H80" s="140"/>
      <c r="I80" s="140"/>
      <c r="J80" s="153"/>
    </row>
    <row r="81" spans="1:10" s="8" customFormat="1" ht="14.25" customHeight="1">
      <c r="A81" s="205"/>
      <c r="B81" s="208"/>
      <c r="C81" s="142" t="s">
        <v>49</v>
      </c>
      <c r="D81" s="140"/>
      <c r="E81" s="140"/>
      <c r="F81" s="140"/>
      <c r="G81" s="140"/>
      <c r="H81" s="154"/>
      <c r="I81" s="154"/>
      <c r="J81" s="153" t="e">
        <f>I81/H81*100</f>
        <v>#DIV/0!</v>
      </c>
    </row>
    <row r="82" spans="1:10" s="18" customFormat="1" ht="14.25" customHeight="1">
      <c r="A82" s="205"/>
      <c r="B82" s="208"/>
      <c r="C82" s="142" t="s">
        <v>48</v>
      </c>
      <c r="D82" s="140">
        <f>SUM(E82:J82)</f>
        <v>5133</v>
      </c>
      <c r="E82" s="140">
        <v>2093</v>
      </c>
      <c r="F82" s="140">
        <v>1640</v>
      </c>
      <c r="G82" s="140">
        <v>1400</v>
      </c>
      <c r="H82" s="140"/>
      <c r="I82" s="154"/>
      <c r="J82" s="153"/>
    </row>
    <row r="83" spans="1:10" s="8" customFormat="1" ht="21.75" customHeight="1">
      <c r="A83" s="205"/>
      <c r="B83" s="208"/>
      <c r="C83" s="142" t="s">
        <v>175</v>
      </c>
      <c r="D83" s="140"/>
      <c r="E83" s="140"/>
      <c r="F83" s="140"/>
      <c r="G83" s="140"/>
      <c r="H83" s="140"/>
      <c r="I83" s="154"/>
      <c r="J83" s="153"/>
    </row>
    <row r="84" spans="1:10" s="8" customFormat="1" ht="14.25" customHeight="1" thickBot="1">
      <c r="A84" s="206"/>
      <c r="B84" s="211"/>
      <c r="C84" s="155" t="s">
        <v>47</v>
      </c>
      <c r="D84" s="156">
        <f>SUM(E84:J84)</f>
        <v>239914.88299999997</v>
      </c>
      <c r="E84" s="156">
        <f>E79-E82</f>
        <v>73148.2</v>
      </c>
      <c r="F84" s="156">
        <f>F79-F82</f>
        <v>77363.26</v>
      </c>
      <c r="G84" s="156">
        <f>G79-G82</f>
        <v>81553.423</v>
      </c>
      <c r="H84" s="157">
        <v>3875</v>
      </c>
      <c r="I84" s="158">
        <v>3875</v>
      </c>
      <c r="J84" s="159">
        <f>I84/H84*100</f>
        <v>100</v>
      </c>
    </row>
    <row r="85" spans="1:10" s="8" customFormat="1" ht="14.25" customHeight="1">
      <c r="A85" s="204">
        <v>13</v>
      </c>
      <c r="B85" s="208" t="s">
        <v>122</v>
      </c>
      <c r="C85" s="160" t="s">
        <v>51</v>
      </c>
      <c r="D85" s="161">
        <v>307884.8</v>
      </c>
      <c r="E85" s="161">
        <f>E86+E87+E88+E89+E90</f>
        <v>51295</v>
      </c>
      <c r="F85" s="161">
        <f>F86+F87+F88+F89+F90</f>
        <v>52628</v>
      </c>
      <c r="G85" s="161">
        <f>G86+G87+G88+G89+G90</f>
        <v>53267</v>
      </c>
      <c r="H85" s="161">
        <f>H86+H87+H88+H89+H90</f>
        <v>280</v>
      </c>
      <c r="I85" s="161">
        <f>I88</f>
        <v>193.3</v>
      </c>
      <c r="J85" s="161">
        <f>I85/H85*100</f>
        <v>69.03571428571429</v>
      </c>
    </row>
    <row r="86" spans="1:10" s="8" customFormat="1" ht="14.25" customHeight="1">
      <c r="A86" s="205"/>
      <c r="B86" s="208"/>
      <c r="C86" s="142" t="s">
        <v>50</v>
      </c>
      <c r="D86" s="140"/>
      <c r="E86" s="140"/>
      <c r="F86" s="140"/>
      <c r="G86" s="140"/>
      <c r="H86" s="140"/>
      <c r="I86" s="140"/>
      <c r="J86" s="140"/>
    </row>
    <row r="87" spans="1:10" s="8" customFormat="1" ht="14.25" customHeight="1">
      <c r="A87" s="205"/>
      <c r="B87" s="208"/>
      <c r="C87" s="142" t="s">
        <v>49</v>
      </c>
      <c r="D87" s="140">
        <f>SUM(E87:J87)</f>
        <v>154625</v>
      </c>
      <c r="E87" s="140">
        <v>48730</v>
      </c>
      <c r="F87" s="140">
        <v>52628</v>
      </c>
      <c r="G87" s="140">
        <v>53267</v>
      </c>
      <c r="H87" s="140"/>
      <c r="I87" s="140"/>
      <c r="J87" s="140"/>
    </row>
    <row r="88" spans="1:10" s="18" customFormat="1" ht="14.25" customHeight="1">
      <c r="A88" s="205"/>
      <c r="B88" s="208"/>
      <c r="C88" s="142" t="s">
        <v>48</v>
      </c>
      <c r="D88" s="140">
        <f>SUM(E88:J88)</f>
        <v>3107.3357142857144</v>
      </c>
      <c r="E88" s="140">
        <v>2565</v>
      </c>
      <c r="F88" s="140"/>
      <c r="G88" s="140"/>
      <c r="H88" s="140">
        <v>280</v>
      </c>
      <c r="I88" s="140">
        <v>193.3</v>
      </c>
      <c r="J88" s="140">
        <f>I88/H88*100</f>
        <v>69.03571428571429</v>
      </c>
    </row>
    <row r="89" spans="1:10" s="8" customFormat="1" ht="18" customHeight="1">
      <c r="A89" s="205"/>
      <c r="B89" s="208"/>
      <c r="C89" s="142" t="s">
        <v>175</v>
      </c>
      <c r="D89" s="140"/>
      <c r="E89" s="140"/>
      <c r="F89" s="140"/>
      <c r="G89" s="140"/>
      <c r="H89" s="140"/>
      <c r="I89" s="140"/>
      <c r="J89" s="140"/>
    </row>
    <row r="90" spans="1:10" s="8" customFormat="1" ht="14.25" customHeight="1">
      <c r="A90" s="206"/>
      <c r="B90" s="209"/>
      <c r="C90" s="142" t="s">
        <v>47</v>
      </c>
      <c r="D90" s="140"/>
      <c r="E90" s="140"/>
      <c r="F90" s="140"/>
      <c r="G90" s="140"/>
      <c r="H90" s="140"/>
      <c r="I90" s="140"/>
      <c r="J90" s="140"/>
    </row>
    <row r="91" spans="1:10" s="8" customFormat="1" ht="14.25" customHeight="1">
      <c r="A91" s="204">
        <v>14</v>
      </c>
      <c r="B91" s="207" t="s">
        <v>105</v>
      </c>
      <c r="C91" s="138" t="s">
        <v>51</v>
      </c>
      <c r="D91" s="139">
        <f aca="true" t="shared" si="8" ref="D91:I91">D92+D93+D94+D95+D96</f>
        <v>28858</v>
      </c>
      <c r="E91" s="139">
        <f t="shared" si="8"/>
        <v>7486</v>
      </c>
      <c r="F91" s="139">
        <f t="shared" si="8"/>
        <v>9886</v>
      </c>
      <c r="G91" s="139">
        <f t="shared" si="8"/>
        <v>11486</v>
      </c>
      <c r="H91" s="139">
        <f t="shared" si="8"/>
        <v>8612</v>
      </c>
      <c r="I91" s="139">
        <f t="shared" si="8"/>
        <v>8278.8</v>
      </c>
      <c r="J91" s="139">
        <f>I91/H91*100</f>
        <v>96.13098002786809</v>
      </c>
    </row>
    <row r="92" spans="1:10" s="8" customFormat="1" ht="14.25" customHeight="1">
      <c r="A92" s="205"/>
      <c r="B92" s="208"/>
      <c r="C92" s="142" t="s">
        <v>50</v>
      </c>
      <c r="D92" s="140"/>
      <c r="E92" s="140"/>
      <c r="F92" s="140"/>
      <c r="G92" s="140"/>
      <c r="H92" s="140"/>
      <c r="I92" s="140"/>
      <c r="J92" s="140"/>
    </row>
    <row r="93" spans="1:10" s="8" customFormat="1" ht="14.25" customHeight="1">
      <c r="A93" s="205"/>
      <c r="B93" s="208"/>
      <c r="C93" s="142" t="s">
        <v>49</v>
      </c>
      <c r="D93" s="140"/>
      <c r="E93" s="140"/>
      <c r="F93" s="140"/>
      <c r="G93" s="140"/>
      <c r="H93" s="140">
        <v>4306</v>
      </c>
      <c r="I93" s="140">
        <v>4138.2</v>
      </c>
      <c r="J93" s="140">
        <f>I93/H93*100</f>
        <v>96.10311193683232</v>
      </c>
    </row>
    <row r="94" spans="1:10" s="8" customFormat="1" ht="14.25" customHeight="1">
      <c r="A94" s="205"/>
      <c r="B94" s="208"/>
      <c r="C94" s="142" t="s">
        <v>48</v>
      </c>
      <c r="D94" s="140"/>
      <c r="E94" s="140"/>
      <c r="F94" s="140"/>
      <c r="G94" s="140"/>
      <c r="H94" s="140">
        <v>4306</v>
      </c>
      <c r="I94" s="140">
        <v>4140.6</v>
      </c>
      <c r="J94" s="140">
        <f>I94/H94*100</f>
        <v>96.15884811890386</v>
      </c>
    </row>
    <row r="95" spans="1:10" s="8" customFormat="1" ht="19.5" customHeight="1">
      <c r="A95" s="205"/>
      <c r="B95" s="208"/>
      <c r="C95" s="142" t="s">
        <v>175</v>
      </c>
      <c r="D95" s="140"/>
      <c r="E95" s="140"/>
      <c r="F95" s="140"/>
      <c r="G95" s="140"/>
      <c r="H95" s="140"/>
      <c r="I95" s="140"/>
      <c r="J95" s="140"/>
    </row>
    <row r="96" spans="1:10" s="8" customFormat="1" ht="14.25" customHeight="1">
      <c r="A96" s="206"/>
      <c r="B96" s="209"/>
      <c r="C96" s="142" t="s">
        <v>47</v>
      </c>
      <c r="D96" s="140">
        <f>SUM(E96:J96)</f>
        <v>28858</v>
      </c>
      <c r="E96" s="140">
        <v>7486</v>
      </c>
      <c r="F96" s="140">
        <v>9886</v>
      </c>
      <c r="G96" s="140">
        <v>11486</v>
      </c>
      <c r="H96" s="140"/>
      <c r="I96" s="140"/>
      <c r="J96" s="140"/>
    </row>
    <row r="97" spans="1:10" s="8" customFormat="1" ht="14.25" customHeight="1">
      <c r="A97" s="204">
        <v>15</v>
      </c>
      <c r="B97" s="207" t="s">
        <v>107</v>
      </c>
      <c r="C97" s="138" t="s">
        <v>51</v>
      </c>
      <c r="D97" s="139">
        <f aca="true" t="shared" si="9" ref="D97:I97">D98+D99+D100+D101+D102</f>
        <v>33515.7</v>
      </c>
      <c r="E97" s="139">
        <f t="shared" si="9"/>
        <v>10820</v>
      </c>
      <c r="F97" s="139">
        <f t="shared" si="9"/>
        <v>11814</v>
      </c>
      <c r="G97" s="139">
        <f t="shared" si="9"/>
        <v>10881.7</v>
      </c>
      <c r="H97" s="139">
        <f t="shared" si="9"/>
        <v>5</v>
      </c>
      <c r="I97" s="139">
        <f t="shared" si="9"/>
        <v>5</v>
      </c>
      <c r="J97" s="139">
        <f>I97/H97*100</f>
        <v>100</v>
      </c>
    </row>
    <row r="98" spans="1:10" s="8" customFormat="1" ht="14.25" customHeight="1">
      <c r="A98" s="205"/>
      <c r="B98" s="208"/>
      <c r="C98" s="142" t="s">
        <v>50</v>
      </c>
      <c r="D98" s="140"/>
      <c r="E98" s="140"/>
      <c r="F98" s="140"/>
      <c r="G98" s="140"/>
      <c r="H98" s="140"/>
      <c r="I98" s="140"/>
      <c r="J98" s="140"/>
    </row>
    <row r="99" spans="1:10" s="8" customFormat="1" ht="14.25" customHeight="1">
      <c r="A99" s="205"/>
      <c r="B99" s="208"/>
      <c r="C99" s="142" t="s">
        <v>52</v>
      </c>
      <c r="D99" s="140"/>
      <c r="E99" s="140"/>
      <c r="F99" s="140"/>
      <c r="G99" s="140"/>
      <c r="H99" s="140">
        <v>5</v>
      </c>
      <c r="I99" s="147">
        <v>5</v>
      </c>
      <c r="J99" s="140">
        <f>I99/H99*100</f>
        <v>100</v>
      </c>
    </row>
    <row r="100" spans="1:10" s="18" customFormat="1" ht="14.25" customHeight="1">
      <c r="A100" s="205"/>
      <c r="B100" s="208"/>
      <c r="C100" s="142" t="s">
        <v>48</v>
      </c>
      <c r="D100" s="140"/>
      <c r="E100" s="140"/>
      <c r="F100" s="140"/>
      <c r="G100" s="140"/>
      <c r="H100" s="140"/>
      <c r="I100" s="140"/>
      <c r="J100" s="140"/>
    </row>
    <row r="101" spans="1:10" s="8" customFormat="1" ht="19.5" customHeight="1">
      <c r="A101" s="205"/>
      <c r="B101" s="208"/>
      <c r="C101" s="142" t="s">
        <v>175</v>
      </c>
      <c r="D101" s="140">
        <f>E101+F101+G101+H101+I101+J101</f>
        <v>8000</v>
      </c>
      <c r="E101" s="140">
        <v>8000</v>
      </c>
      <c r="F101" s="140"/>
      <c r="G101" s="140"/>
      <c r="H101" s="140"/>
      <c r="I101" s="140"/>
      <c r="J101" s="140"/>
    </row>
    <row r="102" spans="1:10" s="8" customFormat="1" ht="14.25" customHeight="1">
      <c r="A102" s="206"/>
      <c r="B102" s="209"/>
      <c r="C102" s="142" t="s">
        <v>47</v>
      </c>
      <c r="D102" s="140">
        <f>E102+F102+G102+H102+I102+J102</f>
        <v>25515.7</v>
      </c>
      <c r="E102" s="140">
        <v>2820</v>
      </c>
      <c r="F102" s="140">
        <v>11814</v>
      </c>
      <c r="G102" s="140">
        <v>10881.7</v>
      </c>
      <c r="H102" s="140"/>
      <c r="I102" s="140"/>
      <c r="J102" s="140"/>
    </row>
    <row r="103" spans="1:10" s="8" customFormat="1" ht="14.25" customHeight="1">
      <c r="A103" s="204">
        <v>16</v>
      </c>
      <c r="B103" s="207" t="s">
        <v>108</v>
      </c>
      <c r="C103" s="138" t="s">
        <v>51</v>
      </c>
      <c r="D103" s="139">
        <f aca="true" t="shared" si="10" ref="D103:I103">D104+D105+D106+D107+D108</f>
        <v>144</v>
      </c>
      <c r="E103" s="139">
        <f t="shared" si="10"/>
        <v>48</v>
      </c>
      <c r="F103" s="139">
        <f t="shared" si="10"/>
        <v>48</v>
      </c>
      <c r="G103" s="139">
        <f t="shared" si="10"/>
        <v>48</v>
      </c>
      <c r="H103" s="139">
        <f t="shared" si="10"/>
        <v>300</v>
      </c>
      <c r="I103" s="139">
        <f t="shared" si="10"/>
        <v>475</v>
      </c>
      <c r="J103" s="139">
        <f>I103/H103*100</f>
        <v>158.33333333333331</v>
      </c>
    </row>
    <row r="104" spans="1:10" s="8" customFormat="1" ht="14.25" customHeight="1">
      <c r="A104" s="205"/>
      <c r="B104" s="208"/>
      <c r="C104" s="142" t="s">
        <v>50</v>
      </c>
      <c r="D104" s="140"/>
      <c r="E104" s="140"/>
      <c r="F104" s="140"/>
      <c r="G104" s="140"/>
      <c r="H104" s="140"/>
      <c r="I104" s="140"/>
      <c r="J104" s="140"/>
    </row>
    <row r="105" spans="1:10" s="8" customFormat="1" ht="14.25" customHeight="1">
      <c r="A105" s="205"/>
      <c r="B105" s="208"/>
      <c r="C105" s="142" t="s">
        <v>49</v>
      </c>
      <c r="D105" s="140">
        <f>SUM(E105:J105)</f>
        <v>144</v>
      </c>
      <c r="E105" s="140">
        <v>48</v>
      </c>
      <c r="F105" s="140">
        <v>48</v>
      </c>
      <c r="G105" s="140">
        <v>48</v>
      </c>
      <c r="H105" s="140"/>
      <c r="I105" s="140"/>
      <c r="J105" s="140"/>
    </row>
    <row r="106" spans="1:10" s="8" customFormat="1" ht="14.25" customHeight="1">
      <c r="A106" s="205"/>
      <c r="B106" s="208"/>
      <c r="C106" s="142" t="s">
        <v>48</v>
      </c>
      <c r="D106" s="140"/>
      <c r="E106" s="140"/>
      <c r="F106" s="140"/>
      <c r="G106" s="140"/>
      <c r="H106" s="140">
        <v>300</v>
      </c>
      <c r="I106" s="140">
        <v>475</v>
      </c>
      <c r="J106" s="140">
        <f>I106/H106*100</f>
        <v>158.33333333333331</v>
      </c>
    </row>
    <row r="107" spans="1:10" s="8" customFormat="1" ht="20.25" customHeight="1">
      <c r="A107" s="205"/>
      <c r="B107" s="208"/>
      <c r="C107" s="142" t="s">
        <v>175</v>
      </c>
      <c r="D107" s="140"/>
      <c r="E107" s="140"/>
      <c r="F107" s="140"/>
      <c r="G107" s="140"/>
      <c r="H107" s="140"/>
      <c r="I107" s="140"/>
      <c r="J107" s="140"/>
    </row>
    <row r="108" spans="1:10" s="8" customFormat="1" ht="14.25" customHeight="1">
      <c r="A108" s="206"/>
      <c r="B108" s="209"/>
      <c r="C108" s="142" t="s">
        <v>47</v>
      </c>
      <c r="D108" s="140"/>
      <c r="E108" s="140"/>
      <c r="F108" s="140"/>
      <c r="G108" s="140"/>
      <c r="H108" s="140"/>
      <c r="I108" s="140"/>
      <c r="J108" s="140"/>
    </row>
    <row r="109" spans="1:10" s="8" customFormat="1" ht="14.25" customHeight="1">
      <c r="A109" s="204">
        <v>17</v>
      </c>
      <c r="B109" s="207" t="s">
        <v>110</v>
      </c>
      <c r="C109" s="138" t="s">
        <v>51</v>
      </c>
      <c r="D109" s="139">
        <f>D110+D111+D112+D113+D114</f>
        <v>4400</v>
      </c>
      <c r="E109" s="139">
        <v>300</v>
      </c>
      <c r="F109" s="139">
        <v>300</v>
      </c>
      <c r="G109" s="139">
        <v>300</v>
      </c>
      <c r="H109" s="139">
        <f>H110+H111+H112+H113+H114</f>
        <v>7034</v>
      </c>
      <c r="I109" s="162">
        <f>I110+I111+I112+I113+I114</f>
        <v>2834.9</v>
      </c>
      <c r="J109" s="139">
        <f>I109/H109*100</f>
        <v>40.3028148990617</v>
      </c>
    </row>
    <row r="110" spans="1:10" s="8" customFormat="1" ht="14.25" customHeight="1">
      <c r="A110" s="205"/>
      <c r="B110" s="208"/>
      <c r="C110" s="142" t="s">
        <v>50</v>
      </c>
      <c r="D110" s="140"/>
      <c r="E110" s="140"/>
      <c r="F110" s="140"/>
      <c r="G110" s="140"/>
      <c r="H110" s="140"/>
      <c r="I110" s="140"/>
      <c r="J110" s="139">
        <v>0</v>
      </c>
    </row>
    <row r="111" spans="1:10" s="8" customFormat="1" ht="14.25" customHeight="1">
      <c r="A111" s="205"/>
      <c r="B111" s="208"/>
      <c r="C111" s="142" t="s">
        <v>49</v>
      </c>
      <c r="D111" s="140"/>
      <c r="E111" s="140"/>
      <c r="F111" s="140"/>
      <c r="G111" s="140"/>
      <c r="H111" s="140"/>
      <c r="I111" s="140">
        <v>2834.9</v>
      </c>
      <c r="J111" s="139">
        <v>0</v>
      </c>
    </row>
    <row r="112" spans="1:10" s="18" customFormat="1" ht="14.25" customHeight="1">
      <c r="A112" s="205"/>
      <c r="B112" s="208"/>
      <c r="C112" s="142" t="s">
        <v>48</v>
      </c>
      <c r="D112" s="140">
        <f>SUM(E112:J112)</f>
        <v>4400</v>
      </c>
      <c r="E112" s="140">
        <v>300</v>
      </c>
      <c r="F112" s="140">
        <v>300</v>
      </c>
      <c r="G112" s="140">
        <v>300</v>
      </c>
      <c r="H112" s="140">
        <v>3500</v>
      </c>
      <c r="I112" s="154">
        <v>0</v>
      </c>
      <c r="J112" s="140">
        <f>I112/H112*100</f>
        <v>0</v>
      </c>
    </row>
    <row r="113" spans="1:10" s="8" customFormat="1" ht="19.5" customHeight="1">
      <c r="A113" s="205"/>
      <c r="B113" s="208"/>
      <c r="C113" s="142" t="s">
        <v>175</v>
      </c>
      <c r="D113" s="140"/>
      <c r="E113" s="140"/>
      <c r="F113" s="140"/>
      <c r="G113" s="140"/>
      <c r="H113" s="140"/>
      <c r="I113" s="140"/>
      <c r="J113" s="140"/>
    </row>
    <row r="114" spans="1:10" s="8" customFormat="1" ht="14.25" customHeight="1">
      <c r="A114" s="206"/>
      <c r="B114" s="209"/>
      <c r="C114" s="142" t="s">
        <v>47</v>
      </c>
      <c r="D114" s="140"/>
      <c r="E114" s="140"/>
      <c r="F114" s="140"/>
      <c r="G114" s="140"/>
      <c r="H114" s="140">
        <v>3534</v>
      </c>
      <c r="I114" s="140">
        <v>0</v>
      </c>
      <c r="J114" s="140">
        <f>I114/H114*100</f>
        <v>0</v>
      </c>
    </row>
    <row r="115" spans="1:10" s="8" customFormat="1" ht="14.25" customHeight="1">
      <c r="A115" s="204">
        <v>18</v>
      </c>
      <c r="B115" s="207" t="s">
        <v>109</v>
      </c>
      <c r="C115" s="138" t="s">
        <v>51</v>
      </c>
      <c r="D115" s="139">
        <f>SUM(E115:J115)</f>
        <v>661498.1829715898</v>
      </c>
      <c r="E115" s="139">
        <f>E116+E117+E118+E119+E120</f>
        <v>3494</v>
      </c>
      <c r="F115" s="139">
        <f>F116+F117+F118+F119+F120</f>
        <v>315650</v>
      </c>
      <c r="G115" s="139">
        <f>G116+G117+G118+G119+G120</f>
        <v>330950</v>
      </c>
      <c r="H115" s="139">
        <f>H116+H117+H118+H119+H120</f>
        <v>5667</v>
      </c>
      <c r="I115" s="139">
        <f>I116+I117+I118+I119+I120</f>
        <v>5637.7</v>
      </c>
      <c r="J115" s="139">
        <f>I115/H115*100</f>
        <v>99.48297158990648</v>
      </c>
    </row>
    <row r="116" spans="1:10" s="8" customFormat="1" ht="14.25" customHeight="1">
      <c r="A116" s="205"/>
      <c r="B116" s="208"/>
      <c r="C116" s="142" t="s">
        <v>50</v>
      </c>
      <c r="D116" s="140"/>
      <c r="E116" s="140"/>
      <c r="F116" s="140"/>
      <c r="G116" s="140"/>
      <c r="H116" s="140">
        <v>0</v>
      </c>
      <c r="I116" s="140">
        <v>2149.9</v>
      </c>
      <c r="J116" s="140">
        <v>0</v>
      </c>
    </row>
    <row r="117" spans="1:10" s="8" customFormat="1" ht="14.25" customHeight="1">
      <c r="A117" s="205"/>
      <c r="B117" s="208"/>
      <c r="C117" s="142" t="s">
        <v>49</v>
      </c>
      <c r="D117" s="140">
        <v>644</v>
      </c>
      <c r="E117" s="140">
        <v>644</v>
      </c>
      <c r="F117" s="140"/>
      <c r="G117" s="140"/>
      <c r="H117" s="140">
        <v>1575</v>
      </c>
      <c r="I117" s="140">
        <v>2551.1</v>
      </c>
      <c r="J117" s="140">
        <f>I117/H117*100</f>
        <v>161.97460317460317</v>
      </c>
    </row>
    <row r="118" spans="1:10" s="18" customFormat="1" ht="14.25" customHeight="1">
      <c r="A118" s="205"/>
      <c r="B118" s="208"/>
      <c r="C118" s="142" t="s">
        <v>48</v>
      </c>
      <c r="D118" s="140">
        <f>SUM(E118:J118)</f>
        <v>1624.04</v>
      </c>
      <c r="E118" s="140"/>
      <c r="F118" s="140"/>
      <c r="G118" s="140"/>
      <c r="H118" s="140">
        <v>500</v>
      </c>
      <c r="I118" s="140">
        <v>936.7</v>
      </c>
      <c r="J118" s="140">
        <f>I118/H118*100</f>
        <v>187.34000000000003</v>
      </c>
    </row>
    <row r="119" spans="1:10" s="8" customFormat="1" ht="21" customHeight="1">
      <c r="A119" s="205"/>
      <c r="B119" s="208"/>
      <c r="C119" s="142" t="s">
        <v>175</v>
      </c>
      <c r="D119" s="140">
        <f>SUM(E119:J119)</f>
        <v>649450</v>
      </c>
      <c r="E119" s="140">
        <v>2850</v>
      </c>
      <c r="F119" s="140">
        <v>315650</v>
      </c>
      <c r="G119" s="140">
        <v>330950</v>
      </c>
      <c r="H119" s="140"/>
      <c r="I119" s="140"/>
      <c r="J119" s="140"/>
    </row>
    <row r="120" spans="1:10" s="8" customFormat="1" ht="14.25" customHeight="1">
      <c r="A120" s="206"/>
      <c r="B120" s="209"/>
      <c r="C120" s="142" t="s">
        <v>47</v>
      </c>
      <c r="D120" s="140">
        <f>SUM(E120:J120)</f>
        <v>3592</v>
      </c>
      <c r="E120" s="140"/>
      <c r="F120" s="140"/>
      <c r="G120" s="140"/>
      <c r="H120" s="140">
        <v>3592</v>
      </c>
      <c r="I120" s="140">
        <v>0</v>
      </c>
      <c r="J120" s="140">
        <f>I120/H120*100</f>
        <v>0</v>
      </c>
    </row>
    <row r="121" spans="1:10" s="8" customFormat="1" ht="14.25" customHeight="1">
      <c r="A121" s="204">
        <v>19</v>
      </c>
      <c r="B121" s="207" t="s">
        <v>114</v>
      </c>
      <c r="C121" s="138" t="s">
        <v>51</v>
      </c>
      <c r="D121" s="139">
        <f>SUM(E121:J121)</f>
        <v>442190.7</v>
      </c>
      <c r="E121" s="139">
        <f>E122+E123+E124+E125+E126</f>
        <v>0</v>
      </c>
      <c r="F121" s="139">
        <f>F122+F123+F124+F125+F126</f>
        <v>200000</v>
      </c>
      <c r="G121" s="139">
        <f>G122+G123+G124+G125+G126</f>
        <v>242000</v>
      </c>
      <c r="H121" s="139">
        <v>0</v>
      </c>
      <c r="I121" s="139">
        <f>I122+I123+I124+I125+I126</f>
        <v>190.7</v>
      </c>
      <c r="J121" s="140">
        <v>0</v>
      </c>
    </row>
    <row r="122" spans="1:10" s="8" customFormat="1" ht="14.25" customHeight="1">
      <c r="A122" s="205"/>
      <c r="B122" s="208"/>
      <c r="C122" s="142" t="s">
        <v>50</v>
      </c>
      <c r="D122" s="140"/>
      <c r="E122" s="140"/>
      <c r="F122" s="140"/>
      <c r="G122" s="140"/>
      <c r="H122" s="140"/>
      <c r="I122" s="140"/>
      <c r="J122" s="140"/>
    </row>
    <row r="123" spans="1:10" s="8" customFormat="1" ht="14.25" customHeight="1">
      <c r="A123" s="205"/>
      <c r="B123" s="208"/>
      <c r="C123" s="142" t="s">
        <v>49</v>
      </c>
      <c r="D123" s="140"/>
      <c r="E123" s="140"/>
      <c r="F123" s="140"/>
      <c r="G123" s="140"/>
      <c r="H123" s="140"/>
      <c r="I123" s="140"/>
      <c r="J123" s="140"/>
    </row>
    <row r="124" spans="1:10" s="18" customFormat="1" ht="14.25" customHeight="1">
      <c r="A124" s="205"/>
      <c r="B124" s="208"/>
      <c r="C124" s="142" t="s">
        <v>48</v>
      </c>
      <c r="D124" s="140">
        <f>SUM(E124:J124)</f>
        <v>190.7</v>
      </c>
      <c r="E124" s="140"/>
      <c r="F124" s="140"/>
      <c r="G124" s="140"/>
      <c r="H124" s="140">
        <v>0</v>
      </c>
      <c r="I124" s="140">
        <v>190.7</v>
      </c>
      <c r="J124" s="140">
        <v>0</v>
      </c>
    </row>
    <row r="125" spans="1:10" s="8" customFormat="1" ht="21" customHeight="1">
      <c r="A125" s="205"/>
      <c r="B125" s="208"/>
      <c r="C125" s="142" t="s">
        <v>175</v>
      </c>
      <c r="D125" s="140">
        <f>SUM(E125:J125)</f>
        <v>0</v>
      </c>
      <c r="E125" s="140"/>
      <c r="F125" s="140"/>
      <c r="G125" s="140"/>
      <c r="H125" s="140"/>
      <c r="I125" s="140"/>
      <c r="J125" s="140"/>
    </row>
    <row r="126" spans="1:10" s="8" customFormat="1" ht="14.25" customHeight="1">
      <c r="A126" s="206"/>
      <c r="B126" s="209"/>
      <c r="C126" s="142" t="s">
        <v>47</v>
      </c>
      <c r="D126" s="140">
        <f>SUM(E126:J126)</f>
        <v>442000</v>
      </c>
      <c r="E126" s="140"/>
      <c r="F126" s="140">
        <v>200000</v>
      </c>
      <c r="G126" s="140">
        <v>242000</v>
      </c>
      <c r="H126" s="140"/>
      <c r="I126" s="140"/>
      <c r="J126" s="140"/>
    </row>
    <row r="127" spans="1:10" s="8" customFormat="1" ht="9.75">
      <c r="A127" s="16"/>
      <c r="B127" s="16"/>
      <c r="C127" s="16"/>
      <c r="D127" s="15"/>
      <c r="E127" s="15"/>
      <c r="F127" s="15"/>
      <c r="G127" s="15"/>
      <c r="H127" s="15"/>
      <c r="I127" s="15"/>
      <c r="J127" s="15"/>
    </row>
    <row r="128" spans="1:10" s="8" customFormat="1" ht="9.75">
      <c r="A128" s="16"/>
      <c r="B128" s="16"/>
      <c r="C128" s="16"/>
      <c r="D128" s="15"/>
      <c r="E128" s="15"/>
      <c r="F128" s="15"/>
      <c r="G128" s="15"/>
      <c r="H128" s="15"/>
      <c r="I128" s="15"/>
      <c r="J128" s="15"/>
    </row>
    <row r="129" spans="1:10" s="8" customFormat="1" ht="15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</row>
    <row r="130" spans="1:10" s="8" customFormat="1" ht="9.75">
      <c r="A130" s="16"/>
      <c r="B130" s="16"/>
      <c r="C130" s="16"/>
      <c r="D130" s="15"/>
      <c r="E130" s="15"/>
      <c r="F130" s="15"/>
      <c r="G130" s="15"/>
      <c r="H130" s="15"/>
      <c r="I130" s="15"/>
      <c r="J130" s="15"/>
    </row>
    <row r="131" spans="1:10" s="8" customFormat="1" ht="9.75">
      <c r="A131" s="16"/>
      <c r="B131" s="16"/>
      <c r="C131" s="16"/>
      <c r="D131" s="15"/>
      <c r="E131" s="15"/>
      <c r="F131" s="15"/>
      <c r="G131" s="15"/>
      <c r="H131" s="15"/>
      <c r="I131" s="15"/>
      <c r="J131" s="15"/>
    </row>
    <row r="132" spans="1:10" s="8" customFormat="1" ht="9.75">
      <c r="A132" s="16"/>
      <c r="B132" s="16"/>
      <c r="C132" s="16"/>
      <c r="D132" s="15"/>
      <c r="E132" s="15"/>
      <c r="F132" s="15"/>
      <c r="G132" s="15"/>
      <c r="H132" s="15"/>
      <c r="I132" s="15"/>
      <c r="J132" s="15"/>
    </row>
    <row r="133" spans="1:10" s="8" customFormat="1" ht="9.75">
      <c r="A133" s="16"/>
      <c r="B133" s="16"/>
      <c r="C133" s="16"/>
      <c r="D133" s="15"/>
      <c r="E133" s="15"/>
      <c r="F133" s="15"/>
      <c r="G133" s="15"/>
      <c r="H133" s="15"/>
      <c r="I133" s="15"/>
      <c r="J133" s="15"/>
    </row>
    <row r="134" spans="1:10" s="8" customFormat="1" ht="9.75">
      <c r="A134" s="16"/>
      <c r="B134" s="16"/>
      <c r="C134" s="16"/>
      <c r="D134" s="15"/>
      <c r="E134" s="15"/>
      <c r="F134" s="15"/>
      <c r="G134" s="15"/>
      <c r="H134" s="15"/>
      <c r="I134" s="15"/>
      <c r="J134" s="15"/>
    </row>
    <row r="135" spans="1:10" s="8" customFormat="1" ht="9.75">
      <c r="A135" s="16"/>
      <c r="B135" s="16"/>
      <c r="C135" s="16"/>
      <c r="D135" s="15"/>
      <c r="E135" s="15"/>
      <c r="F135" s="15"/>
      <c r="G135" s="15"/>
      <c r="H135" s="15"/>
      <c r="I135" s="15"/>
      <c r="J135" s="15"/>
    </row>
    <row r="136" spans="1:10" s="8" customFormat="1" ht="9.75">
      <c r="A136" s="16"/>
      <c r="B136" s="16"/>
      <c r="C136" s="16"/>
      <c r="D136" s="15"/>
      <c r="E136" s="15"/>
      <c r="F136" s="15"/>
      <c r="G136" s="15"/>
      <c r="H136" s="15"/>
      <c r="I136" s="15"/>
      <c r="J136" s="15"/>
    </row>
    <row r="137" spans="1:10" s="8" customFormat="1" ht="9.75">
      <c r="A137" s="16"/>
      <c r="B137" s="16"/>
      <c r="C137" s="16"/>
      <c r="D137" s="15"/>
      <c r="E137" s="15"/>
      <c r="F137" s="15"/>
      <c r="G137" s="15"/>
      <c r="H137" s="15"/>
      <c r="I137" s="15"/>
      <c r="J137" s="15"/>
    </row>
    <row r="138" spans="1:10" s="8" customFormat="1" ht="9.75">
      <c r="A138" s="16"/>
      <c r="B138" s="16"/>
      <c r="C138" s="16"/>
      <c r="D138" s="15"/>
      <c r="E138" s="15"/>
      <c r="F138" s="15"/>
      <c r="G138" s="15"/>
      <c r="H138" s="15"/>
      <c r="I138" s="15"/>
      <c r="J138" s="15"/>
    </row>
    <row r="139" spans="1:10" s="8" customFormat="1" ht="9.75">
      <c r="A139" s="16"/>
      <c r="B139" s="16"/>
      <c r="C139" s="16"/>
      <c r="D139" s="15"/>
      <c r="E139" s="15"/>
      <c r="F139" s="15"/>
      <c r="G139" s="15"/>
      <c r="H139" s="15"/>
      <c r="I139" s="15"/>
      <c r="J139" s="15"/>
    </row>
    <row r="140" spans="1:10" s="8" customFormat="1" ht="9.75">
      <c r="A140" s="16"/>
      <c r="B140" s="16"/>
      <c r="C140" s="16"/>
      <c r="D140" s="15"/>
      <c r="E140" s="15"/>
      <c r="F140" s="15"/>
      <c r="G140" s="15"/>
      <c r="H140" s="15"/>
      <c r="I140" s="15"/>
      <c r="J140" s="15"/>
    </row>
    <row r="141" spans="1:10" s="8" customFormat="1" ht="9.75">
      <c r="A141" s="16"/>
      <c r="B141" s="16"/>
      <c r="C141" s="16"/>
      <c r="D141" s="15"/>
      <c r="E141" s="15"/>
      <c r="F141" s="15"/>
      <c r="G141" s="15"/>
      <c r="H141" s="15"/>
      <c r="I141" s="15"/>
      <c r="J141" s="15"/>
    </row>
    <row r="142" spans="1:10" s="8" customFormat="1" ht="9.75">
      <c r="A142" s="16"/>
      <c r="B142" s="16"/>
      <c r="C142" s="16"/>
      <c r="D142" s="15"/>
      <c r="E142" s="15"/>
      <c r="F142" s="15"/>
      <c r="G142" s="15"/>
      <c r="H142" s="15"/>
      <c r="I142" s="15"/>
      <c r="J142" s="15"/>
    </row>
    <row r="143" spans="1:10" s="8" customFormat="1" ht="9.75">
      <c r="A143" s="16"/>
      <c r="B143" s="16"/>
      <c r="C143" s="16"/>
      <c r="D143" s="15"/>
      <c r="E143" s="15"/>
      <c r="F143" s="15"/>
      <c r="G143" s="15"/>
      <c r="H143" s="15"/>
      <c r="I143" s="15"/>
      <c r="J143" s="15"/>
    </row>
    <row r="144" spans="1:10" s="8" customFormat="1" ht="9.75">
      <c r="A144" s="16"/>
      <c r="B144" s="16"/>
      <c r="C144" s="16"/>
      <c r="D144" s="15"/>
      <c r="E144" s="15"/>
      <c r="F144" s="15"/>
      <c r="G144" s="15"/>
      <c r="H144" s="15"/>
      <c r="I144" s="15"/>
      <c r="J144" s="15"/>
    </row>
    <row r="145" spans="1:10" s="8" customFormat="1" ht="9.75">
      <c r="A145" s="16"/>
      <c r="B145" s="16"/>
      <c r="C145" s="16"/>
      <c r="D145" s="15"/>
      <c r="E145" s="15"/>
      <c r="F145" s="15"/>
      <c r="G145" s="15"/>
      <c r="H145" s="15"/>
      <c r="I145" s="15"/>
      <c r="J145" s="15"/>
    </row>
    <row r="146" spans="1:10" s="8" customFormat="1" ht="9.75">
      <c r="A146" s="16"/>
      <c r="B146" s="16"/>
      <c r="C146" s="16"/>
      <c r="D146" s="15"/>
      <c r="E146" s="15"/>
      <c r="F146" s="15"/>
      <c r="G146" s="15"/>
      <c r="H146" s="15"/>
      <c r="I146" s="15"/>
      <c r="J146" s="15"/>
    </row>
    <row r="147" spans="1:10" s="8" customFormat="1" ht="9.75">
      <c r="A147" s="16"/>
      <c r="B147" s="16"/>
      <c r="C147" s="16"/>
      <c r="D147" s="15"/>
      <c r="E147" s="15"/>
      <c r="F147" s="15"/>
      <c r="G147" s="15"/>
      <c r="H147" s="15"/>
      <c r="I147" s="15"/>
      <c r="J147" s="15"/>
    </row>
    <row r="148" spans="1:10" s="8" customFormat="1" ht="9.75">
      <c r="A148" s="16"/>
      <c r="B148" s="16"/>
      <c r="C148" s="16"/>
      <c r="D148" s="15"/>
      <c r="E148" s="15"/>
      <c r="F148" s="15"/>
      <c r="G148" s="15"/>
      <c r="H148" s="15"/>
      <c r="I148" s="15"/>
      <c r="J148" s="15"/>
    </row>
    <row r="149" spans="1:10" s="8" customFormat="1" ht="9.75">
      <c r="A149" s="16"/>
      <c r="B149" s="16"/>
      <c r="C149" s="16"/>
      <c r="D149" s="15"/>
      <c r="E149" s="15"/>
      <c r="F149" s="15"/>
      <c r="G149" s="15"/>
      <c r="H149" s="15"/>
      <c r="I149" s="15"/>
      <c r="J149" s="15"/>
    </row>
    <row r="150" spans="1:10" s="8" customFormat="1" ht="9.75">
      <c r="A150" s="16"/>
      <c r="B150" s="16"/>
      <c r="C150" s="16"/>
      <c r="D150" s="15"/>
      <c r="E150" s="15"/>
      <c r="F150" s="15"/>
      <c r="G150" s="15"/>
      <c r="H150" s="15"/>
      <c r="I150" s="15"/>
      <c r="J150" s="15"/>
    </row>
    <row r="151" spans="1:10" s="8" customFormat="1" ht="9.75">
      <c r="A151" s="16"/>
      <c r="B151" s="16"/>
      <c r="C151" s="16"/>
      <c r="D151" s="15"/>
      <c r="E151" s="15"/>
      <c r="F151" s="15"/>
      <c r="G151" s="15"/>
      <c r="H151" s="15"/>
      <c r="I151" s="15"/>
      <c r="J151" s="15"/>
    </row>
    <row r="152" spans="1:10" s="8" customFormat="1" ht="9.75">
      <c r="A152" s="16"/>
      <c r="B152" s="16"/>
      <c r="C152" s="16"/>
      <c r="D152" s="15"/>
      <c r="E152" s="15"/>
      <c r="F152" s="15"/>
      <c r="G152" s="15"/>
      <c r="H152" s="15"/>
      <c r="I152" s="15"/>
      <c r="J152" s="15"/>
    </row>
    <row r="153" spans="1:10" s="8" customFormat="1" ht="9.75">
      <c r="A153" s="16"/>
      <c r="B153" s="16"/>
      <c r="C153" s="16"/>
      <c r="D153" s="15"/>
      <c r="E153" s="15"/>
      <c r="F153" s="15"/>
      <c r="G153" s="15"/>
      <c r="H153" s="15"/>
      <c r="I153" s="15"/>
      <c r="J153" s="15"/>
    </row>
    <row r="154" spans="1:10" s="8" customFormat="1" ht="9.75">
      <c r="A154" s="16"/>
      <c r="B154" s="16"/>
      <c r="C154" s="16"/>
      <c r="D154" s="15"/>
      <c r="E154" s="15"/>
      <c r="F154" s="15"/>
      <c r="G154" s="15"/>
      <c r="H154" s="15"/>
      <c r="I154" s="15"/>
      <c r="J154" s="15"/>
    </row>
    <row r="155" spans="1:10" s="8" customFormat="1" ht="9.75">
      <c r="A155" s="16"/>
      <c r="B155" s="16"/>
      <c r="C155" s="16"/>
      <c r="D155" s="15"/>
      <c r="E155" s="15"/>
      <c r="F155" s="15"/>
      <c r="G155" s="15"/>
      <c r="H155" s="15"/>
      <c r="I155" s="15"/>
      <c r="J155" s="15"/>
    </row>
    <row r="156" spans="1:10" s="8" customFormat="1" ht="9.75">
      <c r="A156" s="16"/>
      <c r="B156" s="16"/>
      <c r="C156" s="16"/>
      <c r="D156" s="15"/>
      <c r="E156" s="15"/>
      <c r="F156" s="15"/>
      <c r="G156" s="15"/>
      <c r="H156" s="15"/>
      <c r="I156" s="15"/>
      <c r="J156" s="15"/>
    </row>
    <row r="157" spans="1:10" s="8" customFormat="1" ht="9.75">
      <c r="A157" s="16"/>
      <c r="B157" s="16"/>
      <c r="C157" s="16"/>
      <c r="D157" s="15"/>
      <c r="E157" s="15"/>
      <c r="F157" s="15"/>
      <c r="G157" s="15"/>
      <c r="H157" s="15"/>
      <c r="I157" s="15"/>
      <c r="J157" s="15"/>
    </row>
    <row r="158" spans="1:10" s="8" customFormat="1" ht="9.75">
      <c r="A158" s="16"/>
      <c r="B158" s="16"/>
      <c r="C158" s="16"/>
      <c r="D158" s="15"/>
      <c r="E158" s="15"/>
      <c r="F158" s="15"/>
      <c r="G158" s="15"/>
      <c r="H158" s="15"/>
      <c r="I158" s="15"/>
      <c r="J158" s="15"/>
    </row>
    <row r="159" spans="1:10" s="8" customFormat="1" ht="9.75">
      <c r="A159" s="16"/>
      <c r="B159" s="16"/>
      <c r="C159" s="16"/>
      <c r="D159" s="15"/>
      <c r="E159" s="15"/>
      <c r="F159" s="15"/>
      <c r="G159" s="15"/>
      <c r="H159" s="15"/>
      <c r="I159" s="15"/>
      <c r="J159" s="15"/>
    </row>
    <row r="160" spans="1:10" s="8" customFormat="1" ht="9.75">
      <c r="A160" s="16"/>
      <c r="B160" s="16"/>
      <c r="C160" s="16"/>
      <c r="D160" s="15"/>
      <c r="E160" s="15"/>
      <c r="F160" s="15"/>
      <c r="G160" s="15"/>
      <c r="H160" s="15"/>
      <c r="I160" s="15"/>
      <c r="J160" s="15"/>
    </row>
    <row r="161" spans="1:10" s="8" customFormat="1" ht="9.75">
      <c r="A161" s="16"/>
      <c r="B161" s="16"/>
      <c r="C161" s="16"/>
      <c r="D161" s="15"/>
      <c r="E161" s="15"/>
      <c r="F161" s="15"/>
      <c r="G161" s="15"/>
      <c r="H161" s="15"/>
      <c r="I161" s="15"/>
      <c r="J161" s="15"/>
    </row>
    <row r="162" spans="1:10" s="8" customFormat="1" ht="9.75">
      <c r="A162" s="16"/>
      <c r="B162" s="16"/>
      <c r="C162" s="16"/>
      <c r="D162" s="15"/>
      <c r="E162" s="15"/>
      <c r="F162" s="15"/>
      <c r="G162" s="15"/>
      <c r="H162" s="15"/>
      <c r="I162" s="15"/>
      <c r="J162" s="15"/>
    </row>
    <row r="163" spans="1:10" s="8" customFormat="1" ht="9.75">
      <c r="A163" s="16"/>
      <c r="B163" s="16"/>
      <c r="C163" s="16"/>
      <c r="D163" s="15"/>
      <c r="E163" s="15"/>
      <c r="F163" s="15"/>
      <c r="G163" s="15"/>
      <c r="H163" s="15"/>
      <c r="I163" s="15"/>
      <c r="J163" s="15"/>
    </row>
    <row r="164" spans="1:10" s="8" customFormat="1" ht="9.75">
      <c r="A164" s="16"/>
      <c r="B164" s="16"/>
      <c r="C164" s="16"/>
      <c r="D164" s="15"/>
      <c r="E164" s="15"/>
      <c r="F164" s="15"/>
      <c r="G164" s="15"/>
      <c r="H164" s="15"/>
      <c r="I164" s="15"/>
      <c r="J164" s="15"/>
    </row>
    <row r="165" spans="1:10" s="8" customFormat="1" ht="9.75">
      <c r="A165" s="16"/>
      <c r="B165" s="16"/>
      <c r="C165" s="16"/>
      <c r="D165" s="15"/>
      <c r="E165" s="15"/>
      <c r="F165" s="15"/>
      <c r="G165" s="15"/>
      <c r="H165" s="15"/>
      <c r="I165" s="15"/>
      <c r="J165" s="15"/>
    </row>
    <row r="166" spans="1:10" s="8" customFormat="1" ht="9.75">
      <c r="A166" s="16"/>
      <c r="B166" s="16"/>
      <c r="C166" s="16"/>
      <c r="D166" s="15"/>
      <c r="E166" s="15"/>
      <c r="F166" s="15"/>
      <c r="G166" s="15"/>
      <c r="H166" s="15"/>
      <c r="I166" s="15"/>
      <c r="J166" s="15"/>
    </row>
    <row r="167" spans="1:10" s="8" customFormat="1" ht="9.75">
      <c r="A167" s="16"/>
      <c r="B167" s="16"/>
      <c r="C167" s="16"/>
      <c r="D167" s="15"/>
      <c r="E167" s="15"/>
      <c r="F167" s="15"/>
      <c r="G167" s="15"/>
      <c r="H167" s="15"/>
      <c r="I167" s="15"/>
      <c r="J167" s="15"/>
    </row>
    <row r="168" spans="1:10" s="8" customFormat="1" ht="9.75">
      <c r="A168" s="16"/>
      <c r="B168" s="16"/>
      <c r="C168" s="16"/>
      <c r="D168" s="15"/>
      <c r="E168" s="15"/>
      <c r="F168" s="15"/>
      <c r="G168" s="15"/>
      <c r="H168" s="15"/>
      <c r="I168" s="15"/>
      <c r="J168" s="15"/>
    </row>
    <row r="169" spans="1:10" s="8" customFormat="1" ht="9.75">
      <c r="A169" s="16"/>
      <c r="B169" s="16"/>
      <c r="C169" s="16"/>
      <c r="D169" s="15"/>
      <c r="E169" s="15"/>
      <c r="F169" s="15"/>
      <c r="G169" s="15"/>
      <c r="H169" s="15"/>
      <c r="I169" s="15"/>
      <c r="J169" s="15"/>
    </row>
    <row r="170" spans="1:10" s="8" customFormat="1" ht="9.75">
      <c r="A170" s="16"/>
      <c r="B170" s="16"/>
      <c r="C170" s="16"/>
      <c r="D170" s="15"/>
      <c r="E170" s="15"/>
      <c r="F170" s="15"/>
      <c r="G170" s="15"/>
      <c r="H170" s="15"/>
      <c r="I170" s="15"/>
      <c r="J170" s="15"/>
    </row>
    <row r="171" spans="1:10" s="8" customFormat="1" ht="9.75">
      <c r="A171" s="16"/>
      <c r="B171" s="16"/>
      <c r="C171" s="16"/>
      <c r="D171" s="15"/>
      <c r="E171" s="15"/>
      <c r="F171" s="15"/>
      <c r="G171" s="15"/>
      <c r="H171" s="15"/>
      <c r="I171" s="15"/>
      <c r="J171" s="15"/>
    </row>
    <row r="172" spans="1:10" s="8" customFormat="1" ht="9.75">
      <c r="A172" s="16"/>
      <c r="B172" s="16"/>
      <c r="C172" s="16"/>
      <c r="D172" s="15"/>
      <c r="E172" s="15"/>
      <c r="F172" s="15"/>
      <c r="G172" s="15"/>
      <c r="H172" s="15"/>
      <c r="I172" s="15"/>
      <c r="J172" s="15"/>
    </row>
    <row r="173" spans="1:10" s="8" customFormat="1" ht="9.75">
      <c r="A173" s="16"/>
      <c r="B173" s="16"/>
      <c r="C173" s="16"/>
      <c r="D173" s="15"/>
      <c r="E173" s="15"/>
      <c r="F173" s="15"/>
      <c r="G173" s="15"/>
      <c r="H173" s="15"/>
      <c r="I173" s="15"/>
      <c r="J173" s="15"/>
    </row>
    <row r="174" spans="1:10" s="8" customFormat="1" ht="9.75">
      <c r="A174" s="16"/>
      <c r="B174" s="16"/>
      <c r="C174" s="16"/>
      <c r="D174" s="15"/>
      <c r="E174" s="15"/>
      <c r="F174" s="15"/>
      <c r="G174" s="15"/>
      <c r="H174" s="15"/>
      <c r="I174" s="15"/>
      <c r="J174" s="15"/>
    </row>
    <row r="175" spans="1:10" s="8" customFormat="1" ht="9.75">
      <c r="A175" s="16"/>
      <c r="B175" s="16"/>
      <c r="C175" s="16"/>
      <c r="D175" s="15"/>
      <c r="E175" s="15"/>
      <c r="F175" s="15"/>
      <c r="G175" s="15"/>
      <c r="H175" s="15"/>
      <c r="I175" s="15"/>
      <c r="J175" s="15"/>
    </row>
    <row r="176" spans="1:10" s="8" customFormat="1" ht="9.75">
      <c r="A176" s="16"/>
      <c r="B176" s="16"/>
      <c r="C176" s="16"/>
      <c r="D176" s="15"/>
      <c r="E176" s="15"/>
      <c r="F176" s="15"/>
      <c r="G176" s="15"/>
      <c r="H176" s="15"/>
      <c r="I176" s="15"/>
      <c r="J176" s="15"/>
    </row>
    <row r="177" spans="1:10" s="8" customFormat="1" ht="9.75">
      <c r="A177" s="16"/>
      <c r="B177" s="16"/>
      <c r="C177" s="16"/>
      <c r="D177" s="15"/>
      <c r="E177" s="15"/>
      <c r="F177" s="15"/>
      <c r="G177" s="15"/>
      <c r="H177" s="15"/>
      <c r="I177" s="15"/>
      <c r="J177" s="15"/>
    </row>
    <row r="178" spans="1:10" s="8" customFormat="1" ht="9.75">
      <c r="A178" s="16"/>
      <c r="B178" s="16"/>
      <c r="C178" s="16"/>
      <c r="D178" s="15"/>
      <c r="E178" s="15"/>
      <c r="F178" s="15"/>
      <c r="G178" s="15"/>
      <c r="H178" s="15"/>
      <c r="I178" s="15"/>
      <c r="J178" s="15"/>
    </row>
    <row r="179" spans="1:10" s="8" customFormat="1" ht="9.75">
      <c r="A179" s="16"/>
      <c r="B179" s="16"/>
      <c r="C179" s="16"/>
      <c r="D179" s="15"/>
      <c r="E179" s="15"/>
      <c r="F179" s="15"/>
      <c r="G179" s="15"/>
      <c r="H179" s="15"/>
      <c r="I179" s="15"/>
      <c r="J179" s="15"/>
    </row>
    <row r="180" spans="1:10" s="8" customFormat="1" ht="9.75">
      <c r="A180" s="16"/>
      <c r="B180" s="16"/>
      <c r="C180" s="16"/>
      <c r="D180" s="15"/>
      <c r="E180" s="15"/>
      <c r="F180" s="15"/>
      <c r="G180" s="15"/>
      <c r="H180" s="15"/>
      <c r="I180" s="15"/>
      <c r="J180" s="15"/>
    </row>
    <row r="181" spans="1:10" s="8" customFormat="1" ht="9.75">
      <c r="A181" s="16"/>
      <c r="B181" s="16"/>
      <c r="C181" s="16"/>
      <c r="D181" s="15"/>
      <c r="E181" s="15"/>
      <c r="F181" s="15"/>
      <c r="G181" s="15"/>
      <c r="H181" s="15"/>
      <c r="I181" s="15"/>
      <c r="J181" s="15"/>
    </row>
    <row r="182" spans="1:10" s="8" customFormat="1" ht="9.75">
      <c r="A182" s="16"/>
      <c r="B182" s="16"/>
      <c r="C182" s="16"/>
      <c r="D182" s="15"/>
      <c r="E182" s="15"/>
      <c r="F182" s="15"/>
      <c r="G182" s="15"/>
      <c r="H182" s="15"/>
      <c r="I182" s="15"/>
      <c r="J182" s="15"/>
    </row>
    <row r="183" spans="1:10" s="8" customFormat="1" ht="9.75">
      <c r="A183" s="16"/>
      <c r="B183" s="16"/>
      <c r="C183" s="16"/>
      <c r="D183" s="15"/>
      <c r="E183" s="15"/>
      <c r="F183" s="15"/>
      <c r="G183" s="15"/>
      <c r="H183" s="15"/>
      <c r="I183" s="15"/>
      <c r="J183" s="15"/>
    </row>
    <row r="184" spans="1:10" s="8" customFormat="1" ht="9.75">
      <c r="A184" s="16"/>
      <c r="B184" s="16"/>
      <c r="C184" s="16"/>
      <c r="D184" s="15"/>
      <c r="E184" s="15"/>
      <c r="F184" s="15"/>
      <c r="G184" s="15"/>
      <c r="H184" s="15"/>
      <c r="I184" s="15"/>
      <c r="J184" s="15"/>
    </row>
    <row r="185" spans="1:10" s="8" customFormat="1" ht="9.75">
      <c r="A185" s="16"/>
      <c r="B185" s="16"/>
      <c r="C185" s="16"/>
      <c r="D185" s="15"/>
      <c r="E185" s="15"/>
      <c r="F185" s="15"/>
      <c r="G185" s="15"/>
      <c r="H185" s="15"/>
      <c r="I185" s="15"/>
      <c r="J185" s="15"/>
    </row>
    <row r="186" spans="1:10" s="8" customFormat="1" ht="9.75">
      <c r="A186" s="16"/>
      <c r="B186" s="16"/>
      <c r="C186" s="16"/>
      <c r="D186" s="15"/>
      <c r="E186" s="15"/>
      <c r="F186" s="15"/>
      <c r="G186" s="15"/>
      <c r="H186" s="15"/>
      <c r="I186" s="15"/>
      <c r="J186" s="15"/>
    </row>
    <row r="187" spans="1:10" s="8" customFormat="1" ht="9.75">
      <c r="A187" s="16"/>
      <c r="B187" s="16"/>
      <c r="C187" s="16"/>
      <c r="D187" s="15"/>
      <c r="E187" s="15"/>
      <c r="F187" s="15"/>
      <c r="G187" s="15"/>
      <c r="H187" s="15"/>
      <c r="I187" s="15"/>
      <c r="J187" s="15"/>
    </row>
    <row r="188" spans="1:10" s="8" customFormat="1" ht="9.75">
      <c r="A188" s="16"/>
      <c r="B188" s="16"/>
      <c r="C188" s="16"/>
      <c r="D188" s="15"/>
      <c r="E188" s="15"/>
      <c r="F188" s="15"/>
      <c r="G188" s="15"/>
      <c r="H188" s="15"/>
      <c r="I188" s="15"/>
      <c r="J188" s="15"/>
    </row>
    <row r="189" spans="1:10" s="8" customFormat="1" ht="9.75">
      <c r="A189" s="16"/>
      <c r="B189" s="16"/>
      <c r="C189" s="16"/>
      <c r="D189" s="15"/>
      <c r="E189" s="15"/>
      <c r="F189" s="15"/>
      <c r="G189" s="15"/>
      <c r="H189" s="15"/>
      <c r="I189" s="15"/>
      <c r="J189" s="15"/>
    </row>
    <row r="190" spans="1:10" s="8" customFormat="1" ht="9.75">
      <c r="A190" s="16"/>
      <c r="B190" s="16"/>
      <c r="C190" s="16"/>
      <c r="D190" s="15"/>
      <c r="E190" s="15"/>
      <c r="F190" s="15"/>
      <c r="G190" s="15"/>
      <c r="H190" s="15"/>
      <c r="I190" s="15"/>
      <c r="J190" s="15"/>
    </row>
    <row r="191" spans="1:10" s="8" customFormat="1" ht="9.75">
      <c r="A191" s="16"/>
      <c r="B191" s="16"/>
      <c r="C191" s="16"/>
      <c r="D191" s="15"/>
      <c r="E191" s="15"/>
      <c r="F191" s="15"/>
      <c r="G191" s="15"/>
      <c r="H191" s="15"/>
      <c r="I191" s="15"/>
      <c r="J191" s="15"/>
    </row>
    <row r="192" spans="1:10" s="8" customFormat="1" ht="9.75">
      <c r="A192" s="16"/>
      <c r="B192" s="16"/>
      <c r="C192" s="16"/>
      <c r="D192" s="15"/>
      <c r="E192" s="15"/>
      <c r="F192" s="15"/>
      <c r="G192" s="15"/>
      <c r="H192" s="15"/>
      <c r="I192" s="15"/>
      <c r="J192" s="15"/>
    </row>
    <row r="193" spans="1:10" s="8" customFormat="1" ht="9.75">
      <c r="A193" s="16"/>
      <c r="B193" s="16"/>
      <c r="C193" s="16"/>
      <c r="D193" s="15"/>
      <c r="E193" s="15"/>
      <c r="F193" s="15"/>
      <c r="G193" s="15"/>
      <c r="H193" s="15"/>
      <c r="I193" s="15"/>
      <c r="J193" s="15"/>
    </row>
    <row r="194" spans="1:10" s="8" customFormat="1" ht="9.75">
      <c r="A194" s="16"/>
      <c r="B194" s="16"/>
      <c r="C194" s="16"/>
      <c r="D194" s="15"/>
      <c r="E194" s="15"/>
      <c r="F194" s="15"/>
      <c r="G194" s="15"/>
      <c r="H194" s="15"/>
      <c r="I194" s="15"/>
      <c r="J194" s="15"/>
    </row>
    <row r="195" spans="1:10" s="8" customFormat="1" ht="9.75">
      <c r="A195" s="16"/>
      <c r="B195" s="16"/>
      <c r="C195" s="16"/>
      <c r="D195" s="15"/>
      <c r="E195" s="15"/>
      <c r="F195" s="15"/>
      <c r="G195" s="15"/>
      <c r="H195" s="15"/>
      <c r="I195" s="15"/>
      <c r="J195" s="15"/>
    </row>
    <row r="196" spans="1:10" s="8" customFormat="1" ht="9.75">
      <c r="A196" s="16"/>
      <c r="B196" s="16"/>
      <c r="C196" s="16"/>
      <c r="D196" s="15"/>
      <c r="E196" s="15"/>
      <c r="F196" s="15"/>
      <c r="G196" s="15"/>
      <c r="H196" s="15"/>
      <c r="I196" s="15"/>
      <c r="J196" s="15"/>
    </row>
    <row r="197" spans="1:10" s="8" customFormat="1" ht="9.75">
      <c r="A197" s="16"/>
      <c r="B197" s="16"/>
      <c r="C197" s="16"/>
      <c r="D197" s="15"/>
      <c r="E197" s="15"/>
      <c r="F197" s="15"/>
      <c r="G197" s="15"/>
      <c r="H197" s="15"/>
      <c r="I197" s="15"/>
      <c r="J197" s="15"/>
    </row>
    <row r="198" spans="1:10" s="8" customFormat="1" ht="9.75">
      <c r="A198" s="16"/>
      <c r="B198" s="16"/>
      <c r="C198" s="16"/>
      <c r="D198" s="15"/>
      <c r="E198" s="15"/>
      <c r="F198" s="15"/>
      <c r="G198" s="15"/>
      <c r="H198" s="15"/>
      <c r="I198" s="15"/>
      <c r="J198" s="15"/>
    </row>
    <row r="199" spans="1:10" s="8" customFormat="1" ht="9.75">
      <c r="A199" s="16"/>
      <c r="B199" s="16"/>
      <c r="C199" s="16"/>
      <c r="D199" s="15"/>
      <c r="E199" s="15"/>
      <c r="F199" s="15"/>
      <c r="G199" s="15"/>
      <c r="H199" s="15"/>
      <c r="I199" s="15"/>
      <c r="J199" s="15"/>
    </row>
    <row r="200" spans="1:10" s="8" customFormat="1" ht="9.75">
      <c r="A200" s="16"/>
      <c r="B200" s="16"/>
      <c r="C200" s="16"/>
      <c r="D200" s="15"/>
      <c r="E200" s="15"/>
      <c r="F200" s="15"/>
      <c r="G200" s="15"/>
      <c r="H200" s="15"/>
      <c r="I200" s="15"/>
      <c r="J200" s="15"/>
    </row>
    <row r="201" spans="1:10" s="8" customFormat="1" ht="9.75">
      <c r="A201" s="16"/>
      <c r="B201" s="16"/>
      <c r="C201" s="16"/>
      <c r="D201" s="15"/>
      <c r="E201" s="15"/>
      <c r="F201" s="15"/>
      <c r="G201" s="15"/>
      <c r="H201" s="15"/>
      <c r="I201" s="15"/>
      <c r="J201" s="15"/>
    </row>
    <row r="202" spans="1:10" s="8" customFormat="1" ht="9.75">
      <c r="A202" s="16"/>
      <c r="B202" s="16"/>
      <c r="C202" s="16"/>
      <c r="D202" s="15"/>
      <c r="E202" s="15"/>
      <c r="F202" s="15"/>
      <c r="G202" s="15"/>
      <c r="H202" s="15"/>
      <c r="I202" s="15"/>
      <c r="J202" s="15"/>
    </row>
    <row r="203" spans="1:10" s="8" customFormat="1" ht="9.75">
      <c r="A203" s="16"/>
      <c r="B203" s="16"/>
      <c r="C203" s="16"/>
      <c r="D203" s="15"/>
      <c r="E203" s="15"/>
      <c r="F203" s="15"/>
      <c r="G203" s="15"/>
      <c r="H203" s="15"/>
      <c r="I203" s="15"/>
      <c r="J203" s="15"/>
    </row>
    <row r="204" spans="1:10" s="8" customFormat="1" ht="9.75">
      <c r="A204" s="16"/>
      <c r="B204" s="16"/>
      <c r="C204" s="16"/>
      <c r="D204" s="15"/>
      <c r="E204" s="15"/>
      <c r="F204" s="15"/>
      <c r="G204" s="15"/>
      <c r="H204" s="15"/>
      <c r="I204" s="15"/>
      <c r="J204" s="15"/>
    </row>
    <row r="205" spans="1:10" s="8" customFormat="1" ht="9.75">
      <c r="A205" s="16"/>
      <c r="B205" s="16"/>
      <c r="C205" s="16"/>
      <c r="D205" s="15"/>
      <c r="E205" s="15"/>
      <c r="F205" s="15"/>
      <c r="G205" s="15"/>
      <c r="H205" s="15"/>
      <c r="I205" s="15"/>
      <c r="J205" s="15"/>
    </row>
    <row r="206" spans="1:10" s="7" customFormat="1" ht="9.75">
      <c r="A206" s="14"/>
      <c r="B206" s="14"/>
      <c r="C206" s="14"/>
      <c r="D206" s="13"/>
      <c r="E206" s="13"/>
      <c r="F206" s="13"/>
      <c r="G206" s="13"/>
      <c r="H206" s="13"/>
      <c r="I206" s="13"/>
      <c r="J206" s="13"/>
    </row>
    <row r="207" spans="1:10" s="7" customFormat="1" ht="9.75">
      <c r="A207" s="14"/>
      <c r="B207" s="14"/>
      <c r="C207" s="14"/>
      <c r="D207" s="13"/>
      <c r="E207" s="13"/>
      <c r="F207" s="13"/>
      <c r="G207" s="13"/>
      <c r="H207" s="13"/>
      <c r="I207" s="13"/>
      <c r="J207" s="13"/>
    </row>
    <row r="208" spans="1:10" s="7" customFormat="1" ht="9.75">
      <c r="A208" s="14"/>
      <c r="B208" s="14"/>
      <c r="C208" s="14"/>
      <c r="D208" s="13"/>
      <c r="E208" s="13"/>
      <c r="F208" s="13"/>
      <c r="G208" s="13"/>
      <c r="H208" s="13"/>
      <c r="I208" s="13"/>
      <c r="J208" s="13"/>
    </row>
    <row r="209" spans="1:10" s="7" customFormat="1" ht="9.75">
      <c r="A209" s="14"/>
      <c r="B209" s="14"/>
      <c r="C209" s="14"/>
      <c r="D209" s="13"/>
      <c r="E209" s="13"/>
      <c r="F209" s="13"/>
      <c r="G209" s="13"/>
      <c r="H209" s="13"/>
      <c r="I209" s="13"/>
      <c r="J209" s="13"/>
    </row>
    <row r="210" spans="1:10" s="7" customFormat="1" ht="9.75">
      <c r="A210" s="14"/>
      <c r="B210" s="14"/>
      <c r="C210" s="14"/>
      <c r="D210" s="13"/>
      <c r="E210" s="13"/>
      <c r="F210" s="13"/>
      <c r="G210" s="13"/>
      <c r="H210" s="13"/>
      <c r="I210" s="13"/>
      <c r="J210" s="13"/>
    </row>
    <row r="211" spans="1:10" s="7" customFormat="1" ht="9.75">
      <c r="A211" s="14"/>
      <c r="B211" s="14"/>
      <c r="C211" s="14"/>
      <c r="D211" s="13"/>
      <c r="E211" s="13"/>
      <c r="F211" s="13"/>
      <c r="G211" s="13"/>
      <c r="H211" s="13"/>
      <c r="I211" s="13"/>
      <c r="J211" s="13"/>
    </row>
    <row r="212" spans="1:10" s="7" customFormat="1" ht="9.75">
      <c r="A212" s="14"/>
      <c r="B212" s="14"/>
      <c r="C212" s="14"/>
      <c r="D212" s="13"/>
      <c r="E212" s="13"/>
      <c r="F212" s="13"/>
      <c r="G212" s="13"/>
      <c r="H212" s="13"/>
      <c r="I212" s="13"/>
      <c r="J212" s="13"/>
    </row>
    <row r="213" spans="1:10" s="7" customFormat="1" ht="9.75">
      <c r="A213" s="14"/>
      <c r="B213" s="14"/>
      <c r="C213" s="14"/>
      <c r="D213" s="13"/>
      <c r="E213" s="13"/>
      <c r="F213" s="13"/>
      <c r="G213" s="13"/>
      <c r="H213" s="13"/>
      <c r="I213" s="13"/>
      <c r="J213" s="13"/>
    </row>
    <row r="214" spans="1:10" s="7" customFormat="1" ht="9.75">
      <c r="A214" s="14"/>
      <c r="B214" s="14"/>
      <c r="C214" s="14"/>
      <c r="D214" s="13"/>
      <c r="E214" s="13"/>
      <c r="F214" s="13"/>
      <c r="G214" s="13"/>
      <c r="H214" s="13"/>
      <c r="I214" s="13"/>
      <c r="J214" s="13"/>
    </row>
    <row r="215" spans="1:10" s="7" customFormat="1" ht="9.75">
      <c r="A215" s="14"/>
      <c r="B215" s="14"/>
      <c r="C215" s="14"/>
      <c r="D215" s="13"/>
      <c r="E215" s="13"/>
      <c r="F215" s="13"/>
      <c r="G215" s="13"/>
      <c r="H215" s="13"/>
      <c r="I215" s="13"/>
      <c r="J215" s="13"/>
    </row>
    <row r="216" spans="1:10" s="7" customFormat="1" ht="9.75">
      <c r="A216" s="14"/>
      <c r="B216" s="14"/>
      <c r="C216" s="14"/>
      <c r="D216" s="13"/>
      <c r="E216" s="13"/>
      <c r="F216" s="13"/>
      <c r="G216" s="13"/>
      <c r="H216" s="13"/>
      <c r="I216" s="13"/>
      <c r="J216" s="13"/>
    </row>
    <row r="217" spans="1:10" s="7" customFormat="1" ht="9.75">
      <c r="A217" s="14"/>
      <c r="B217" s="14"/>
      <c r="C217" s="14"/>
      <c r="D217" s="13"/>
      <c r="E217" s="13"/>
      <c r="F217" s="13"/>
      <c r="G217" s="13"/>
      <c r="H217" s="13"/>
      <c r="I217" s="13"/>
      <c r="J217" s="13"/>
    </row>
    <row r="218" spans="1:10" s="7" customFormat="1" ht="9.75">
      <c r="A218" s="14"/>
      <c r="B218" s="14"/>
      <c r="C218" s="14"/>
      <c r="D218" s="13"/>
      <c r="E218" s="13"/>
      <c r="F218" s="13"/>
      <c r="G218" s="13"/>
      <c r="H218" s="13"/>
      <c r="I218" s="13"/>
      <c r="J218" s="13"/>
    </row>
    <row r="219" spans="1:10" s="7" customFormat="1" ht="9.75">
      <c r="A219" s="14"/>
      <c r="B219" s="14"/>
      <c r="C219" s="14"/>
      <c r="D219" s="13"/>
      <c r="E219" s="13"/>
      <c r="F219" s="13"/>
      <c r="G219" s="13"/>
      <c r="H219" s="13"/>
      <c r="I219" s="13"/>
      <c r="J219" s="13"/>
    </row>
    <row r="220" spans="1:10" s="7" customFormat="1" ht="9.75">
      <c r="A220" s="14"/>
      <c r="B220" s="14"/>
      <c r="C220" s="14"/>
      <c r="D220" s="13"/>
      <c r="E220" s="13"/>
      <c r="F220" s="13"/>
      <c r="G220" s="13"/>
      <c r="H220" s="13"/>
      <c r="I220" s="13"/>
      <c r="J220" s="13"/>
    </row>
    <row r="221" spans="1:10" s="7" customFormat="1" ht="9.75">
      <c r="A221" s="14"/>
      <c r="B221" s="14"/>
      <c r="C221" s="14"/>
      <c r="D221" s="13"/>
      <c r="E221" s="13"/>
      <c r="F221" s="13"/>
      <c r="G221" s="13"/>
      <c r="H221" s="13"/>
      <c r="I221" s="13"/>
      <c r="J221" s="13"/>
    </row>
    <row r="222" spans="1:10" s="7" customFormat="1" ht="9.75">
      <c r="A222" s="14"/>
      <c r="B222" s="14"/>
      <c r="C222" s="14"/>
      <c r="D222" s="13"/>
      <c r="E222" s="13"/>
      <c r="F222" s="13"/>
      <c r="G222" s="13"/>
      <c r="H222" s="13"/>
      <c r="I222" s="13"/>
      <c r="J222" s="13"/>
    </row>
    <row r="223" spans="1:10" s="7" customFormat="1" ht="9.75">
      <c r="A223" s="14"/>
      <c r="B223" s="14"/>
      <c r="C223" s="14"/>
      <c r="D223" s="13"/>
      <c r="E223" s="13"/>
      <c r="F223" s="13"/>
      <c r="G223" s="13"/>
      <c r="H223" s="13"/>
      <c r="I223" s="13"/>
      <c r="J223" s="13"/>
    </row>
    <row r="224" spans="1:10" s="7" customFormat="1" ht="9.75">
      <c r="A224" s="14"/>
      <c r="B224" s="14"/>
      <c r="C224" s="14"/>
      <c r="D224" s="13"/>
      <c r="E224" s="13"/>
      <c r="F224" s="13"/>
      <c r="G224" s="13"/>
      <c r="H224" s="13"/>
      <c r="I224" s="13"/>
      <c r="J224" s="13"/>
    </row>
    <row r="225" spans="1:10" s="7" customFormat="1" ht="9.75">
      <c r="A225" s="14"/>
      <c r="B225" s="14"/>
      <c r="C225" s="14"/>
      <c r="D225" s="13"/>
      <c r="E225" s="13"/>
      <c r="F225" s="13"/>
      <c r="G225" s="13"/>
      <c r="H225" s="13"/>
      <c r="I225" s="13"/>
      <c r="J225" s="13"/>
    </row>
    <row r="226" spans="1:10" s="7" customFormat="1" ht="9.75">
      <c r="A226" s="14"/>
      <c r="B226" s="14"/>
      <c r="C226" s="14"/>
      <c r="D226" s="13"/>
      <c r="E226" s="13"/>
      <c r="F226" s="13"/>
      <c r="G226" s="13"/>
      <c r="H226" s="13"/>
      <c r="I226" s="13"/>
      <c r="J226" s="13"/>
    </row>
    <row r="227" spans="1:10" s="7" customFormat="1" ht="9.75">
      <c r="A227" s="14"/>
      <c r="B227" s="14"/>
      <c r="C227" s="14"/>
      <c r="D227" s="13"/>
      <c r="E227" s="13"/>
      <c r="F227" s="13"/>
      <c r="G227" s="13"/>
      <c r="H227" s="13"/>
      <c r="I227" s="13"/>
      <c r="J227" s="13"/>
    </row>
    <row r="228" spans="1:10" s="7" customFormat="1" ht="9.75">
      <c r="A228" s="14"/>
      <c r="B228" s="14"/>
      <c r="C228" s="14"/>
      <c r="D228" s="13"/>
      <c r="E228" s="13"/>
      <c r="F228" s="13"/>
      <c r="G228" s="13"/>
      <c r="H228" s="13"/>
      <c r="I228" s="13"/>
      <c r="J228" s="13"/>
    </row>
    <row r="229" spans="1:10" s="7" customFormat="1" ht="9.75">
      <c r="A229" s="14"/>
      <c r="B229" s="14"/>
      <c r="C229" s="14"/>
      <c r="D229" s="13"/>
      <c r="E229" s="13"/>
      <c r="F229" s="13"/>
      <c r="G229" s="13"/>
      <c r="H229" s="13"/>
      <c r="I229" s="13"/>
      <c r="J229" s="13"/>
    </row>
    <row r="230" spans="1:10" s="7" customFormat="1" ht="9.75">
      <c r="A230" s="14"/>
      <c r="B230" s="14"/>
      <c r="C230" s="14"/>
      <c r="D230" s="13"/>
      <c r="E230" s="13"/>
      <c r="F230" s="13"/>
      <c r="G230" s="13"/>
      <c r="H230" s="13"/>
      <c r="I230" s="13"/>
      <c r="J230" s="13"/>
    </row>
    <row r="231" spans="1:10" s="7" customFormat="1" ht="9.75">
      <c r="A231" s="14"/>
      <c r="B231" s="14"/>
      <c r="C231" s="14"/>
      <c r="D231" s="13"/>
      <c r="E231" s="13"/>
      <c r="F231" s="13"/>
      <c r="G231" s="13"/>
      <c r="H231" s="13"/>
      <c r="I231" s="13"/>
      <c r="J231" s="13"/>
    </row>
    <row r="232" spans="1:10" s="7" customFormat="1" ht="9.75">
      <c r="A232" s="14"/>
      <c r="B232" s="14"/>
      <c r="C232" s="14"/>
      <c r="D232" s="13"/>
      <c r="E232" s="13"/>
      <c r="F232" s="13"/>
      <c r="G232" s="13"/>
      <c r="H232" s="13"/>
      <c r="I232" s="13"/>
      <c r="J232" s="13"/>
    </row>
    <row r="233" spans="1:10" s="7" customFormat="1" ht="9.75">
      <c r="A233" s="14"/>
      <c r="B233" s="14"/>
      <c r="C233" s="14"/>
      <c r="D233" s="13"/>
      <c r="E233" s="13"/>
      <c r="F233" s="13"/>
      <c r="G233" s="13"/>
      <c r="H233" s="13"/>
      <c r="I233" s="13"/>
      <c r="J233" s="13"/>
    </row>
    <row r="234" spans="1:10" s="7" customFormat="1" ht="9.75">
      <c r="A234" s="14"/>
      <c r="B234" s="14"/>
      <c r="C234" s="14"/>
      <c r="D234" s="13"/>
      <c r="E234" s="13"/>
      <c r="F234" s="13"/>
      <c r="G234" s="13"/>
      <c r="H234" s="13"/>
      <c r="I234" s="13"/>
      <c r="J234" s="13"/>
    </row>
    <row r="235" spans="1:10" s="7" customFormat="1" ht="9.75">
      <c r="A235" s="14"/>
      <c r="B235" s="14"/>
      <c r="C235" s="14"/>
      <c r="D235" s="13"/>
      <c r="E235" s="13"/>
      <c r="F235" s="13"/>
      <c r="G235" s="13"/>
      <c r="H235" s="13"/>
      <c r="I235" s="13"/>
      <c r="J235" s="13"/>
    </row>
    <row r="236" spans="1:10" s="7" customFormat="1" ht="9.75">
      <c r="A236" s="14"/>
      <c r="B236" s="14"/>
      <c r="C236" s="14"/>
      <c r="D236" s="13"/>
      <c r="E236" s="13"/>
      <c r="F236" s="13"/>
      <c r="G236" s="13"/>
      <c r="H236" s="13"/>
      <c r="I236" s="13"/>
      <c r="J236" s="13"/>
    </row>
    <row r="237" spans="1:10" s="7" customFormat="1" ht="9.75">
      <c r="A237" s="14"/>
      <c r="B237" s="14"/>
      <c r="C237" s="14"/>
      <c r="D237" s="13"/>
      <c r="E237" s="13"/>
      <c r="F237" s="13"/>
      <c r="G237" s="13"/>
      <c r="H237" s="13"/>
      <c r="I237" s="13"/>
      <c r="J237" s="13"/>
    </row>
    <row r="238" spans="1:10" s="7" customFormat="1" ht="9.75">
      <c r="A238" s="14"/>
      <c r="B238" s="14"/>
      <c r="C238" s="14"/>
      <c r="D238" s="13"/>
      <c r="E238" s="13"/>
      <c r="F238" s="13"/>
      <c r="G238" s="13"/>
      <c r="H238" s="13"/>
      <c r="I238" s="13"/>
      <c r="J238" s="13"/>
    </row>
    <row r="239" spans="1:10" s="7" customFormat="1" ht="9.75">
      <c r="A239" s="14"/>
      <c r="B239" s="14"/>
      <c r="C239" s="14"/>
      <c r="D239" s="13"/>
      <c r="E239" s="13"/>
      <c r="F239" s="13"/>
      <c r="G239" s="13"/>
      <c r="H239" s="13"/>
      <c r="I239" s="13"/>
      <c r="J239" s="13"/>
    </row>
    <row r="240" spans="1:10" s="7" customFormat="1" ht="9.75">
      <c r="A240" s="14"/>
      <c r="B240" s="14"/>
      <c r="C240" s="14"/>
      <c r="D240" s="13"/>
      <c r="E240" s="13"/>
      <c r="F240" s="13"/>
      <c r="G240" s="13"/>
      <c r="H240" s="13"/>
      <c r="I240" s="13"/>
      <c r="J240" s="13"/>
    </row>
    <row r="241" spans="1:10" s="7" customFormat="1" ht="9.75">
      <c r="A241" s="14"/>
      <c r="B241" s="14"/>
      <c r="C241" s="14"/>
      <c r="D241" s="13"/>
      <c r="E241" s="13"/>
      <c r="F241" s="13"/>
      <c r="G241" s="13"/>
      <c r="H241" s="13"/>
      <c r="I241" s="13"/>
      <c r="J241" s="13"/>
    </row>
    <row r="242" spans="1:10" s="7" customFormat="1" ht="9.75">
      <c r="A242" s="14"/>
      <c r="B242" s="14"/>
      <c r="C242" s="14"/>
      <c r="D242" s="13"/>
      <c r="E242" s="13"/>
      <c r="F242" s="13"/>
      <c r="G242" s="13"/>
      <c r="H242" s="13"/>
      <c r="I242" s="13"/>
      <c r="J242" s="13"/>
    </row>
    <row r="243" spans="1:10" s="7" customFormat="1" ht="9.75">
      <c r="A243" s="14"/>
      <c r="B243" s="14"/>
      <c r="C243" s="14"/>
      <c r="D243" s="13"/>
      <c r="E243" s="13"/>
      <c r="F243" s="13"/>
      <c r="G243" s="13"/>
      <c r="H243" s="13"/>
      <c r="I243" s="13"/>
      <c r="J243" s="13"/>
    </row>
    <row r="244" spans="1:10" s="7" customFormat="1" ht="9.75">
      <c r="A244" s="14"/>
      <c r="B244" s="14"/>
      <c r="C244" s="14"/>
      <c r="D244" s="13"/>
      <c r="E244" s="13"/>
      <c r="F244" s="13"/>
      <c r="G244" s="13"/>
      <c r="H244" s="13"/>
      <c r="I244" s="13"/>
      <c r="J244" s="13"/>
    </row>
    <row r="245" spans="1:10" s="7" customFormat="1" ht="9.75">
      <c r="A245" s="14"/>
      <c r="B245" s="14"/>
      <c r="C245" s="14"/>
      <c r="D245" s="13"/>
      <c r="E245" s="13"/>
      <c r="F245" s="13"/>
      <c r="G245" s="13"/>
      <c r="H245" s="13"/>
      <c r="I245" s="13"/>
      <c r="J245" s="13"/>
    </row>
    <row r="246" spans="1:10" s="7" customFormat="1" ht="9.75">
      <c r="A246" s="14"/>
      <c r="B246" s="14"/>
      <c r="C246" s="14"/>
      <c r="D246" s="13"/>
      <c r="E246" s="13"/>
      <c r="F246" s="13"/>
      <c r="G246" s="13"/>
      <c r="H246" s="13"/>
      <c r="I246" s="13"/>
      <c r="J246" s="13"/>
    </row>
    <row r="247" spans="1:10" s="7" customFormat="1" ht="9.75">
      <c r="A247" s="14"/>
      <c r="B247" s="14"/>
      <c r="C247" s="14"/>
      <c r="D247" s="13"/>
      <c r="E247" s="13"/>
      <c r="F247" s="13"/>
      <c r="G247" s="13"/>
      <c r="H247" s="13"/>
      <c r="I247" s="13"/>
      <c r="J247" s="13"/>
    </row>
    <row r="248" spans="1:10" s="7" customFormat="1" ht="9.75">
      <c r="A248" s="14"/>
      <c r="B248" s="14"/>
      <c r="C248" s="14"/>
      <c r="D248" s="13"/>
      <c r="E248" s="13"/>
      <c r="F248" s="13"/>
      <c r="G248" s="13"/>
      <c r="H248" s="13"/>
      <c r="I248" s="13"/>
      <c r="J248" s="13"/>
    </row>
    <row r="249" spans="1:10" s="7" customFormat="1" ht="9.75">
      <c r="A249" s="14"/>
      <c r="B249" s="14"/>
      <c r="C249" s="14"/>
      <c r="D249" s="13"/>
      <c r="E249" s="13"/>
      <c r="F249" s="13"/>
      <c r="G249" s="13"/>
      <c r="H249" s="13"/>
      <c r="I249" s="13"/>
      <c r="J249" s="13"/>
    </row>
    <row r="250" spans="1:10" s="7" customFormat="1" ht="9.75">
      <c r="A250" s="14"/>
      <c r="B250" s="14"/>
      <c r="C250" s="14"/>
      <c r="D250" s="13"/>
      <c r="E250" s="13"/>
      <c r="F250" s="13"/>
      <c r="G250" s="13"/>
      <c r="H250" s="13"/>
      <c r="I250" s="13"/>
      <c r="J250" s="13"/>
    </row>
    <row r="251" spans="1:10" s="7" customFormat="1" ht="9.75">
      <c r="A251" s="14"/>
      <c r="B251" s="14"/>
      <c r="C251" s="14"/>
      <c r="D251" s="13"/>
      <c r="E251" s="13"/>
      <c r="F251" s="13"/>
      <c r="G251" s="13"/>
      <c r="H251" s="13"/>
      <c r="I251" s="13"/>
      <c r="J251" s="13"/>
    </row>
    <row r="252" spans="1:10" s="7" customFormat="1" ht="9.75">
      <c r="A252" s="14"/>
      <c r="B252" s="14"/>
      <c r="C252" s="14"/>
      <c r="D252" s="13"/>
      <c r="E252" s="13"/>
      <c r="F252" s="13"/>
      <c r="G252" s="13"/>
      <c r="H252" s="13"/>
      <c r="I252" s="13"/>
      <c r="J252" s="13"/>
    </row>
    <row r="253" spans="1:10" s="7" customFormat="1" ht="9.75">
      <c r="A253" s="14"/>
      <c r="B253" s="14"/>
      <c r="C253" s="14"/>
      <c r="D253" s="13"/>
      <c r="E253" s="13"/>
      <c r="F253" s="13"/>
      <c r="G253" s="13"/>
      <c r="H253" s="13"/>
      <c r="I253" s="13"/>
      <c r="J253" s="13"/>
    </row>
    <row r="254" spans="1:10" s="7" customFormat="1" ht="9.75">
      <c r="A254" s="14"/>
      <c r="B254" s="14"/>
      <c r="C254" s="14"/>
      <c r="D254" s="13"/>
      <c r="E254" s="13"/>
      <c r="F254" s="13"/>
      <c r="G254" s="13"/>
      <c r="H254" s="13"/>
      <c r="I254" s="13"/>
      <c r="J254" s="13"/>
    </row>
    <row r="255" spans="1:10" s="7" customFormat="1" ht="9.75">
      <c r="A255" s="14"/>
      <c r="B255" s="14"/>
      <c r="C255" s="14"/>
      <c r="D255" s="13"/>
      <c r="E255" s="13"/>
      <c r="F255" s="13"/>
      <c r="G255" s="13"/>
      <c r="H255" s="13"/>
      <c r="I255" s="13"/>
      <c r="J255" s="13"/>
    </row>
    <row r="256" spans="1:10" s="7" customFormat="1" ht="9.75">
      <c r="A256" s="14"/>
      <c r="B256" s="14"/>
      <c r="C256" s="14"/>
      <c r="D256" s="13"/>
      <c r="E256" s="13"/>
      <c r="F256" s="13"/>
      <c r="G256" s="13"/>
      <c r="H256" s="13"/>
      <c r="I256" s="13"/>
      <c r="J256" s="13"/>
    </row>
    <row r="257" spans="1:10" s="7" customFormat="1" ht="9.75">
      <c r="A257" s="14"/>
      <c r="B257" s="14"/>
      <c r="C257" s="14"/>
      <c r="D257" s="13"/>
      <c r="E257" s="13"/>
      <c r="F257" s="13"/>
      <c r="G257" s="13"/>
      <c r="H257" s="13"/>
      <c r="I257" s="13"/>
      <c r="J257" s="13"/>
    </row>
    <row r="258" spans="1:10" s="7" customFormat="1" ht="9.75">
      <c r="A258" s="14"/>
      <c r="B258" s="14"/>
      <c r="C258" s="14"/>
      <c r="D258" s="13"/>
      <c r="E258" s="13"/>
      <c r="F258" s="13"/>
      <c r="G258" s="13"/>
      <c r="H258" s="13"/>
      <c r="I258" s="13"/>
      <c r="J258" s="13"/>
    </row>
    <row r="259" spans="1:10" s="7" customFormat="1" ht="9.75">
      <c r="A259" s="14"/>
      <c r="B259" s="14"/>
      <c r="C259" s="14"/>
      <c r="D259" s="13"/>
      <c r="E259" s="13"/>
      <c r="F259" s="13"/>
      <c r="G259" s="13"/>
      <c r="H259" s="13"/>
      <c r="I259" s="13"/>
      <c r="J259" s="13"/>
    </row>
    <row r="260" spans="1:10" s="7" customFormat="1" ht="9.75">
      <c r="A260" s="14"/>
      <c r="B260" s="14"/>
      <c r="C260" s="14"/>
      <c r="D260" s="13"/>
      <c r="E260" s="13"/>
      <c r="F260" s="13"/>
      <c r="G260" s="13"/>
      <c r="H260" s="13"/>
      <c r="I260" s="13"/>
      <c r="J260" s="13"/>
    </row>
    <row r="261" spans="1:10" s="7" customFormat="1" ht="9.75">
      <c r="A261" s="14"/>
      <c r="B261" s="14"/>
      <c r="C261" s="14"/>
      <c r="D261" s="13"/>
      <c r="E261" s="13"/>
      <c r="F261" s="13"/>
      <c r="G261" s="13"/>
      <c r="H261" s="13"/>
      <c r="I261" s="13"/>
      <c r="J261" s="13"/>
    </row>
    <row r="262" spans="1:10" s="7" customFormat="1" ht="9.75">
      <c r="A262" s="14"/>
      <c r="B262" s="14"/>
      <c r="C262" s="14"/>
      <c r="D262" s="13"/>
      <c r="E262" s="13"/>
      <c r="F262" s="13"/>
      <c r="G262" s="13"/>
      <c r="H262" s="13"/>
      <c r="I262" s="13"/>
      <c r="J262" s="13"/>
    </row>
    <row r="263" spans="1:10" s="7" customFormat="1" ht="9.75">
      <c r="A263" s="14"/>
      <c r="B263" s="14"/>
      <c r="C263" s="14"/>
      <c r="D263" s="13"/>
      <c r="E263" s="13"/>
      <c r="F263" s="13"/>
      <c r="G263" s="13"/>
      <c r="H263" s="13"/>
      <c r="I263" s="13"/>
      <c r="J263" s="13"/>
    </row>
    <row r="264" spans="1:10" s="7" customFormat="1" ht="9.75">
      <c r="A264" s="14"/>
      <c r="B264" s="14"/>
      <c r="C264" s="14"/>
      <c r="D264" s="13"/>
      <c r="E264" s="13"/>
      <c r="F264" s="13"/>
      <c r="G264" s="13"/>
      <c r="H264" s="13"/>
      <c r="I264" s="13"/>
      <c r="J264" s="13"/>
    </row>
    <row r="265" spans="1:10" s="7" customFormat="1" ht="9.75">
      <c r="A265" s="14"/>
      <c r="B265" s="14"/>
      <c r="C265" s="14"/>
      <c r="D265" s="13"/>
      <c r="E265" s="13"/>
      <c r="F265" s="13"/>
      <c r="G265" s="13"/>
      <c r="H265" s="13"/>
      <c r="I265" s="13"/>
      <c r="J265" s="13"/>
    </row>
    <row r="266" spans="1:10" s="7" customFormat="1" ht="9.75">
      <c r="A266" s="14"/>
      <c r="B266" s="14"/>
      <c r="C266" s="14"/>
      <c r="D266" s="13"/>
      <c r="E266" s="13"/>
      <c r="F266" s="13"/>
      <c r="G266" s="13"/>
      <c r="H266" s="13"/>
      <c r="I266" s="13"/>
      <c r="J266" s="13"/>
    </row>
    <row r="267" spans="1:10" s="7" customFormat="1" ht="9.75">
      <c r="A267" s="14"/>
      <c r="B267" s="14"/>
      <c r="C267" s="14"/>
      <c r="D267" s="13"/>
      <c r="E267" s="13"/>
      <c r="F267" s="13"/>
      <c r="G267" s="13"/>
      <c r="H267" s="13"/>
      <c r="I267" s="13"/>
      <c r="J267" s="13"/>
    </row>
    <row r="268" spans="1:10" s="7" customFormat="1" ht="9.75">
      <c r="A268" s="14"/>
      <c r="B268" s="14"/>
      <c r="C268" s="14"/>
      <c r="D268" s="13"/>
      <c r="E268" s="13"/>
      <c r="F268" s="13"/>
      <c r="G268" s="13"/>
      <c r="H268" s="13"/>
      <c r="I268" s="13"/>
      <c r="J268" s="13"/>
    </row>
    <row r="269" spans="1:10" s="7" customFormat="1" ht="9.75">
      <c r="A269" s="14"/>
      <c r="B269" s="14"/>
      <c r="C269" s="14"/>
      <c r="D269" s="13"/>
      <c r="E269" s="13"/>
      <c r="F269" s="13"/>
      <c r="G269" s="13"/>
      <c r="H269" s="13"/>
      <c r="I269" s="13"/>
      <c r="J269" s="13"/>
    </row>
    <row r="270" spans="1:10" s="7" customFormat="1" ht="9.75">
      <c r="A270" s="14"/>
      <c r="B270" s="14"/>
      <c r="C270" s="14"/>
      <c r="D270" s="13"/>
      <c r="E270" s="13"/>
      <c r="F270" s="13"/>
      <c r="G270" s="13"/>
      <c r="H270" s="13"/>
      <c r="I270" s="13"/>
      <c r="J270" s="13"/>
    </row>
    <row r="271" spans="1:10" s="7" customFormat="1" ht="9.75">
      <c r="A271" s="14"/>
      <c r="B271" s="14"/>
      <c r="C271" s="14"/>
      <c r="D271" s="13"/>
      <c r="E271" s="13"/>
      <c r="F271" s="13"/>
      <c r="G271" s="13"/>
      <c r="H271" s="13"/>
      <c r="I271" s="13"/>
      <c r="J271" s="13"/>
    </row>
    <row r="272" spans="1:10" s="7" customFormat="1" ht="9.75">
      <c r="A272" s="14"/>
      <c r="B272" s="14"/>
      <c r="C272" s="14"/>
      <c r="D272" s="13"/>
      <c r="E272" s="13"/>
      <c r="F272" s="13"/>
      <c r="G272" s="13"/>
      <c r="H272" s="13"/>
      <c r="I272" s="13"/>
      <c r="J272" s="13"/>
    </row>
    <row r="273" spans="1:10" s="7" customFormat="1" ht="9.75">
      <c r="A273" s="14"/>
      <c r="B273" s="14"/>
      <c r="C273" s="14"/>
      <c r="D273" s="13"/>
      <c r="E273" s="13"/>
      <c r="F273" s="13"/>
      <c r="G273" s="13"/>
      <c r="H273" s="13"/>
      <c r="I273" s="13"/>
      <c r="J273" s="13"/>
    </row>
    <row r="274" spans="1:10" s="7" customFormat="1" ht="9.75">
      <c r="A274" s="14"/>
      <c r="B274" s="14"/>
      <c r="C274" s="14"/>
      <c r="D274" s="13"/>
      <c r="E274" s="13"/>
      <c r="F274" s="13"/>
      <c r="G274" s="13"/>
      <c r="H274" s="13"/>
      <c r="I274" s="13"/>
      <c r="J274" s="13"/>
    </row>
    <row r="275" spans="1:10" s="7" customFormat="1" ht="9.75">
      <c r="A275" s="14"/>
      <c r="B275" s="14"/>
      <c r="C275" s="14"/>
      <c r="D275" s="13"/>
      <c r="E275" s="13"/>
      <c r="F275" s="13"/>
      <c r="G275" s="13"/>
      <c r="H275" s="13"/>
      <c r="I275" s="13"/>
      <c r="J275" s="13"/>
    </row>
    <row r="276" spans="1:10" s="7" customFormat="1" ht="9.75">
      <c r="A276" s="14"/>
      <c r="B276" s="14"/>
      <c r="C276" s="14"/>
      <c r="D276" s="13"/>
      <c r="E276" s="13"/>
      <c r="F276" s="13"/>
      <c r="G276" s="13"/>
      <c r="H276" s="13"/>
      <c r="I276" s="13"/>
      <c r="J276" s="13"/>
    </row>
    <row r="277" spans="1:10" s="7" customFormat="1" ht="9.75">
      <c r="A277" s="14"/>
      <c r="B277" s="14"/>
      <c r="C277" s="14"/>
      <c r="D277" s="13"/>
      <c r="E277" s="13"/>
      <c r="F277" s="13"/>
      <c r="G277" s="13"/>
      <c r="H277" s="13"/>
      <c r="I277" s="13"/>
      <c r="J277" s="13"/>
    </row>
    <row r="278" spans="1:10" s="7" customFormat="1" ht="9.75">
      <c r="A278" s="14"/>
      <c r="B278" s="14"/>
      <c r="C278" s="14"/>
      <c r="D278" s="13"/>
      <c r="E278" s="13"/>
      <c r="F278" s="13"/>
      <c r="G278" s="13"/>
      <c r="H278" s="13"/>
      <c r="I278" s="13"/>
      <c r="J278" s="13"/>
    </row>
    <row r="279" spans="1:10" s="7" customFormat="1" ht="9.75">
      <c r="A279" s="14"/>
      <c r="B279" s="14"/>
      <c r="C279" s="14"/>
      <c r="D279" s="13"/>
      <c r="E279" s="13"/>
      <c r="F279" s="13"/>
      <c r="G279" s="13"/>
      <c r="H279" s="13"/>
      <c r="I279" s="13"/>
      <c r="J279" s="13"/>
    </row>
    <row r="280" spans="1:10" s="7" customFormat="1" ht="9.75">
      <c r="A280" s="14"/>
      <c r="B280" s="14"/>
      <c r="C280" s="14"/>
      <c r="D280" s="13"/>
      <c r="E280" s="13"/>
      <c r="F280" s="13"/>
      <c r="G280" s="13"/>
      <c r="H280" s="13"/>
      <c r="I280" s="13"/>
      <c r="J280" s="13"/>
    </row>
    <row r="281" spans="1:10" s="7" customFormat="1" ht="9.75">
      <c r="A281" s="14"/>
      <c r="B281" s="14"/>
      <c r="C281" s="14"/>
      <c r="D281" s="13"/>
      <c r="E281" s="13"/>
      <c r="F281" s="13"/>
      <c r="G281" s="13"/>
      <c r="H281" s="13"/>
      <c r="I281" s="13"/>
      <c r="J281" s="13"/>
    </row>
  </sheetData>
  <sheetProtection/>
  <mergeCells count="48">
    <mergeCell ref="A79:A84"/>
    <mergeCell ref="A73:A78"/>
    <mergeCell ref="B121:B126"/>
    <mergeCell ref="A129:J129"/>
    <mergeCell ref="A97:A102"/>
    <mergeCell ref="A121:A126"/>
    <mergeCell ref="A91:A96"/>
    <mergeCell ref="B91:B96"/>
    <mergeCell ref="A85:A90"/>
    <mergeCell ref="B85:B90"/>
    <mergeCell ref="A37:A42"/>
    <mergeCell ref="B37:B42"/>
    <mergeCell ref="A61:A66"/>
    <mergeCell ref="B61:B66"/>
    <mergeCell ref="A55:A60"/>
    <mergeCell ref="B55:B60"/>
    <mergeCell ref="A2:J2"/>
    <mergeCell ref="A4:A6"/>
    <mergeCell ref="B4:B6"/>
    <mergeCell ref="C4:C6"/>
    <mergeCell ref="H4:H6"/>
    <mergeCell ref="I4:I6"/>
    <mergeCell ref="J4:J6"/>
    <mergeCell ref="A7:A12"/>
    <mergeCell ref="B25:B30"/>
    <mergeCell ref="A25:A30"/>
    <mergeCell ref="B13:B18"/>
    <mergeCell ref="B31:B36"/>
    <mergeCell ref="A31:A36"/>
    <mergeCell ref="B7:B12"/>
    <mergeCell ref="B19:B24"/>
    <mergeCell ref="A19:A24"/>
    <mergeCell ref="A67:A72"/>
    <mergeCell ref="B67:B72"/>
    <mergeCell ref="B97:B102"/>
    <mergeCell ref="B79:B84"/>
    <mergeCell ref="B73:B78"/>
    <mergeCell ref="A13:A18"/>
    <mergeCell ref="A49:A54"/>
    <mergeCell ref="B49:B54"/>
    <mergeCell ref="A43:A48"/>
    <mergeCell ref="B43:B48"/>
    <mergeCell ref="A115:A120"/>
    <mergeCell ref="B115:B120"/>
    <mergeCell ref="A103:A108"/>
    <mergeCell ref="B103:B108"/>
    <mergeCell ref="A109:A114"/>
    <mergeCell ref="B109:B114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  <rowBreaks count="3" manualBreakCount="3">
    <brk id="42" max="9" man="1"/>
    <brk id="72" max="9" man="1"/>
    <brk id="1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0">
      <selection activeCell="K7" sqref="K7"/>
    </sheetView>
  </sheetViews>
  <sheetFormatPr defaultColWidth="9.140625" defaultRowHeight="12.75"/>
  <cols>
    <col min="1" max="1" width="3.8515625" style="6" customWidth="1"/>
    <col min="2" max="2" width="27.00390625" style="6" customWidth="1"/>
    <col min="3" max="3" width="19.140625" style="6" customWidth="1"/>
    <col min="4" max="4" width="9.140625" style="6" customWidth="1"/>
    <col min="5" max="5" width="7.421875" style="6" customWidth="1"/>
    <col min="6" max="6" width="8.421875" style="6" customWidth="1"/>
    <col min="7" max="7" width="12.00390625" style="6" customWidth="1"/>
    <col min="8" max="16384" width="9.140625" style="6" customWidth="1"/>
  </cols>
  <sheetData>
    <row r="1" s="28" customFormat="1" ht="12.75"/>
    <row r="2" spans="1:5" s="28" customFormat="1" ht="13.5">
      <c r="A2" s="29" t="s">
        <v>230</v>
      </c>
      <c r="B2" s="29"/>
      <c r="C2" s="29"/>
      <c r="D2" s="29"/>
      <c r="E2" s="29"/>
    </row>
    <row r="3" s="28" customFormat="1" ht="12.75"/>
    <row r="4" spans="1:7" s="7" customFormat="1" ht="28.5" customHeight="1">
      <c r="A4" s="234" t="s">
        <v>178</v>
      </c>
      <c r="B4" s="236" t="s">
        <v>206</v>
      </c>
      <c r="C4" s="236" t="s">
        <v>205</v>
      </c>
      <c r="D4" s="231" t="s">
        <v>204</v>
      </c>
      <c r="E4" s="232"/>
      <c r="F4" s="231" t="s">
        <v>203</v>
      </c>
      <c r="G4" s="233"/>
    </row>
    <row r="5" spans="1:7" s="7" customFormat="1" ht="48.75" customHeight="1">
      <c r="A5" s="235"/>
      <c r="B5" s="237"/>
      <c r="C5" s="237"/>
      <c r="D5" s="9" t="s">
        <v>79</v>
      </c>
      <c r="E5" s="9" t="s">
        <v>78</v>
      </c>
      <c r="F5" s="9" t="s">
        <v>202</v>
      </c>
      <c r="G5" s="9" t="s">
        <v>201</v>
      </c>
    </row>
    <row r="6" spans="1:7" s="26" customFormat="1" ht="9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s="7" customFormat="1" ht="173.25">
      <c r="A7" s="9">
        <v>1</v>
      </c>
      <c r="B7" s="9" t="s">
        <v>235</v>
      </c>
      <c r="C7" s="9" t="s">
        <v>200</v>
      </c>
      <c r="D7" s="9" t="s">
        <v>196</v>
      </c>
      <c r="E7" s="50" t="s">
        <v>231</v>
      </c>
      <c r="F7" s="24" t="s">
        <v>247</v>
      </c>
      <c r="G7" s="9"/>
    </row>
    <row r="8" spans="1:7" s="7" customFormat="1" ht="60.75">
      <c r="A8" s="9">
        <v>2</v>
      </c>
      <c r="B8" s="25" t="s">
        <v>246</v>
      </c>
      <c r="C8" s="25" t="s">
        <v>199</v>
      </c>
      <c r="D8" s="9" t="s">
        <v>196</v>
      </c>
      <c r="E8" s="25"/>
      <c r="F8" s="25" t="s">
        <v>232</v>
      </c>
      <c r="G8" s="25"/>
    </row>
    <row r="9" spans="1:7" s="7" customFormat="1" ht="102">
      <c r="A9" s="9">
        <v>3</v>
      </c>
      <c r="B9" s="25" t="s">
        <v>245</v>
      </c>
      <c r="C9" s="25" t="s">
        <v>199</v>
      </c>
      <c r="D9" s="9" t="s">
        <v>196</v>
      </c>
      <c r="E9" s="40"/>
      <c r="F9" s="25" t="s">
        <v>232</v>
      </c>
      <c r="G9" s="25"/>
    </row>
    <row r="10" spans="1:7" s="7" customFormat="1" ht="60.75">
      <c r="A10" s="9">
        <v>4</v>
      </c>
      <c r="B10" s="25" t="s">
        <v>220</v>
      </c>
      <c r="C10" s="25" t="s">
        <v>198</v>
      </c>
      <c r="D10" s="9" t="s">
        <v>196</v>
      </c>
      <c r="E10" s="25"/>
      <c r="F10" s="25" t="s">
        <v>232</v>
      </c>
      <c r="G10" s="25"/>
    </row>
    <row r="11" spans="1:7" s="14" customFormat="1" ht="155.25" customHeight="1">
      <c r="A11" s="24">
        <v>5</v>
      </c>
      <c r="B11" s="49" t="s">
        <v>242</v>
      </c>
      <c r="C11" s="49" t="s">
        <v>197</v>
      </c>
      <c r="D11" s="24" t="s">
        <v>249</v>
      </c>
      <c r="E11" s="50" t="s">
        <v>248</v>
      </c>
      <c r="F11" s="24" t="s">
        <v>247</v>
      </c>
      <c r="G11" s="49"/>
    </row>
  </sheetData>
  <sheetProtection/>
  <mergeCells count="5">
    <mergeCell ref="D4:E4"/>
    <mergeCell ref="F4:G4"/>
    <mergeCell ref="A4:A5"/>
    <mergeCell ref="B4:B5"/>
    <mergeCell ref="C4:C5"/>
  </mergeCells>
  <printOptions/>
  <pageMargins left="0.984251968503937" right="0.5905511811023623" top="0.5905511811023623" bottom="0.5905511811023623" header="0" footer="0"/>
  <pageSetup firstPageNumber="6" useFirstPageNumber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1"/>
  <sheetViews>
    <sheetView zoomScalePageLayoutView="0" workbookViewId="0" topLeftCell="A1">
      <selection activeCell="Q11" sqref="B11:Q11"/>
    </sheetView>
  </sheetViews>
  <sheetFormatPr defaultColWidth="9.140625" defaultRowHeight="12.75"/>
  <cols>
    <col min="1" max="1" width="23.57421875" style="6" customWidth="1"/>
    <col min="2" max="2" width="7.28125" style="6" customWidth="1"/>
    <col min="3" max="3" width="6.140625" style="6" customWidth="1"/>
    <col min="4" max="4" width="5.7109375" style="6" customWidth="1"/>
    <col min="5" max="5" width="6.140625" style="6" customWidth="1"/>
    <col min="6" max="6" width="7.140625" style="6" customWidth="1"/>
    <col min="7" max="7" width="7.00390625" style="6" customWidth="1"/>
    <col min="8" max="8" width="7.28125" style="6" customWidth="1"/>
    <col min="9" max="9" width="6.00390625" style="6" customWidth="1"/>
    <col min="10" max="10" width="5.8515625" style="6" customWidth="1"/>
    <col min="11" max="11" width="6.28125" style="6" customWidth="1"/>
    <col min="12" max="12" width="6.00390625" style="6" customWidth="1"/>
    <col min="13" max="13" width="6.28125" style="6" customWidth="1"/>
    <col min="14" max="14" width="7.57421875" style="6" customWidth="1"/>
    <col min="15" max="15" width="6.7109375" style="6" customWidth="1"/>
    <col min="16" max="17" width="7.00390625" style="6" customWidth="1"/>
    <col min="18" max="16384" width="9.140625" style="6" customWidth="1"/>
  </cols>
  <sheetData>
    <row r="2" spans="1:18" ht="18.75" customHeight="1">
      <c r="A2" s="243" t="s">
        <v>255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2.75" customHeight="1">
      <c r="A3" s="243" t="s">
        <v>256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0.25" customHeight="1">
      <c r="A5" s="252" t="s">
        <v>195</v>
      </c>
      <c r="B5" s="248" t="s">
        <v>179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5" t="s">
        <v>180</v>
      </c>
    </row>
    <row r="6" spans="1:18" ht="28.5" customHeight="1">
      <c r="A6" s="253"/>
      <c r="B6" s="238" t="s">
        <v>181</v>
      </c>
      <c r="C6" s="238"/>
      <c r="D6" s="238"/>
      <c r="E6" s="238"/>
      <c r="F6" s="238"/>
      <c r="G6" s="238"/>
      <c r="H6" s="238" t="s">
        <v>182</v>
      </c>
      <c r="I6" s="238"/>
      <c r="J6" s="238"/>
      <c r="K6" s="238"/>
      <c r="L6" s="238"/>
      <c r="M6" s="238"/>
      <c r="N6" s="250" t="s">
        <v>183</v>
      </c>
      <c r="O6" s="251"/>
      <c r="P6" s="239" t="s">
        <v>253</v>
      </c>
      <c r="Q6" s="242" t="s">
        <v>184</v>
      </c>
      <c r="R6" s="246"/>
    </row>
    <row r="7" spans="1:18" ht="57" customHeight="1">
      <c r="A7" s="253"/>
      <c r="B7" s="254" t="s">
        <v>185</v>
      </c>
      <c r="C7" s="250" t="s">
        <v>186</v>
      </c>
      <c r="D7" s="255"/>
      <c r="E7" s="255"/>
      <c r="F7" s="251"/>
      <c r="G7" s="252" t="s">
        <v>211</v>
      </c>
      <c r="H7" s="238" t="s">
        <v>210</v>
      </c>
      <c r="I7" s="244" t="s">
        <v>186</v>
      </c>
      <c r="J7" s="244"/>
      <c r="K7" s="244"/>
      <c r="L7" s="244"/>
      <c r="M7" s="245" t="s">
        <v>187</v>
      </c>
      <c r="N7" s="242" t="s">
        <v>188</v>
      </c>
      <c r="O7" s="242" t="s">
        <v>189</v>
      </c>
      <c r="P7" s="240"/>
      <c r="Q7" s="242"/>
      <c r="R7" s="246"/>
    </row>
    <row r="8" spans="1:18" ht="59.25" customHeight="1">
      <c r="A8" s="253"/>
      <c r="B8" s="254"/>
      <c r="C8" s="238" t="s">
        <v>190</v>
      </c>
      <c r="D8" s="238" t="s">
        <v>209</v>
      </c>
      <c r="E8" s="32" t="s">
        <v>191</v>
      </c>
      <c r="F8" s="32" t="s">
        <v>193</v>
      </c>
      <c r="G8" s="253"/>
      <c r="H8" s="238"/>
      <c r="I8" s="238" t="s">
        <v>190</v>
      </c>
      <c r="J8" s="238" t="s">
        <v>209</v>
      </c>
      <c r="K8" s="238" t="s">
        <v>208</v>
      </c>
      <c r="L8" s="238" t="s">
        <v>207</v>
      </c>
      <c r="M8" s="246"/>
      <c r="N8" s="242"/>
      <c r="O8" s="242"/>
      <c r="P8" s="240"/>
      <c r="Q8" s="242"/>
      <c r="R8" s="246"/>
    </row>
    <row r="9" spans="1:18" ht="69.75" customHeight="1">
      <c r="A9" s="253"/>
      <c r="B9" s="254"/>
      <c r="C9" s="238"/>
      <c r="D9" s="238"/>
      <c r="E9" s="32" t="s">
        <v>192</v>
      </c>
      <c r="F9" s="32" t="s">
        <v>194</v>
      </c>
      <c r="G9" s="256"/>
      <c r="H9" s="238"/>
      <c r="I9" s="238"/>
      <c r="J9" s="238"/>
      <c r="K9" s="238"/>
      <c r="L9" s="238"/>
      <c r="M9" s="247"/>
      <c r="N9" s="242"/>
      <c r="O9" s="242"/>
      <c r="P9" s="241"/>
      <c r="Q9" s="242"/>
      <c r="R9" s="247"/>
    </row>
    <row r="10" spans="1:18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</row>
    <row r="11" spans="1:18" ht="60">
      <c r="A11" s="31" t="s">
        <v>257</v>
      </c>
      <c r="B11" s="32">
        <v>7</v>
      </c>
      <c r="C11" s="32">
        <v>6</v>
      </c>
      <c r="D11" s="32"/>
      <c r="E11" s="32">
        <v>1</v>
      </c>
      <c r="F11" s="32"/>
      <c r="G11" s="32">
        <v>2.3</v>
      </c>
      <c r="H11" s="32">
        <v>18</v>
      </c>
      <c r="I11" s="32">
        <v>12</v>
      </c>
      <c r="J11" s="32">
        <v>1</v>
      </c>
      <c r="K11" s="32">
        <v>3</v>
      </c>
      <c r="L11" s="32">
        <v>2</v>
      </c>
      <c r="M11" s="32">
        <v>3.2</v>
      </c>
      <c r="N11" s="32">
        <v>94.4</v>
      </c>
      <c r="O11" s="32">
        <v>1.6</v>
      </c>
      <c r="P11" s="32">
        <v>0.9</v>
      </c>
      <c r="Q11" s="32">
        <v>8</v>
      </c>
      <c r="R11" s="32" t="s">
        <v>258</v>
      </c>
    </row>
  </sheetData>
  <sheetProtection/>
  <mergeCells count="24">
    <mergeCell ref="A5:A9"/>
    <mergeCell ref="B7:B9"/>
    <mergeCell ref="I8:I9"/>
    <mergeCell ref="C7:F7"/>
    <mergeCell ref="G7:G9"/>
    <mergeCell ref="N7:N9"/>
    <mergeCell ref="B6:G6"/>
    <mergeCell ref="L8:L9"/>
    <mergeCell ref="B5:Q5"/>
    <mergeCell ref="Q6:Q9"/>
    <mergeCell ref="H6:M6"/>
    <mergeCell ref="N6:O6"/>
    <mergeCell ref="K8:K9"/>
    <mergeCell ref="R5:R9"/>
    <mergeCell ref="C8:C9"/>
    <mergeCell ref="D8:D9"/>
    <mergeCell ref="P6:P9"/>
    <mergeCell ref="O7:O9"/>
    <mergeCell ref="A2:R2"/>
    <mergeCell ref="A3:R3"/>
    <mergeCell ref="H7:H9"/>
    <mergeCell ref="I7:L7"/>
    <mergeCell ref="M7:M9"/>
    <mergeCell ref="J8:J9"/>
  </mergeCells>
  <printOptions/>
  <pageMargins left="0.7874015748031497" right="0.3937007874015748" top="1.1811023622047245" bottom="0.3937007874015748" header="0" footer="0"/>
  <pageSetup firstPageNumber="6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2018-05-10T09:46:15Z</cp:lastPrinted>
  <dcterms:created xsi:type="dcterms:W3CDTF">1996-10-08T23:32:33Z</dcterms:created>
  <dcterms:modified xsi:type="dcterms:W3CDTF">2020-07-30T13:40:30Z</dcterms:modified>
  <cp:category/>
  <cp:version/>
  <cp:contentType/>
  <cp:contentStatus/>
</cp:coreProperties>
</file>